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hernyavskayaLK\Desktop\Мои документы\Информация по ООО\Информация об  УК на сайт\на сайт за 2015 год\Жилье Жилсервис\"/>
    </mc:Choice>
  </mc:AlternateContent>
  <bookViews>
    <workbookView xWindow="120" yWindow="120" windowWidth="9720" windowHeight="7320" firstSheet="2" activeTab="2"/>
  </bookViews>
  <sheets>
    <sheet name="Аркада собственники помещений" sheetId="9" r:id="rId1"/>
    <sheet name="Аркада муниципальный жилой фонд" sheetId="8" r:id="rId2"/>
    <sheet name="Отчет по энер. за 2015г" sheetId="6" r:id="rId3"/>
  </sheets>
  <calcPr calcId="152511"/>
</workbook>
</file>

<file path=xl/calcChain.xml><?xml version="1.0" encoding="utf-8"?>
<calcChain xmlns="http://schemas.openxmlformats.org/spreadsheetml/2006/main">
  <c r="Q69" i="6" l="1"/>
  <c r="Q90" i="6" s="1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68" i="6"/>
  <c r="L90" i="6" s="1"/>
  <c r="G69" i="6"/>
  <c r="G90" i="6" s="1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68" i="6"/>
  <c r="AF69" i="6"/>
  <c r="AF70" i="6"/>
  <c r="AF71" i="6"/>
  <c r="AF72" i="6"/>
  <c r="AF73" i="6"/>
  <c r="AF74" i="6"/>
  <c r="AF75" i="6"/>
  <c r="AF76" i="6"/>
  <c r="AF77" i="6"/>
  <c r="AF78" i="6"/>
  <c r="AF79" i="6"/>
  <c r="AF80" i="6"/>
  <c r="AF81" i="6"/>
  <c r="AF82" i="6"/>
  <c r="AF83" i="6"/>
  <c r="AF84" i="6"/>
  <c r="AF85" i="6"/>
  <c r="AF86" i="6"/>
  <c r="AF87" i="6"/>
  <c r="AF88" i="6"/>
  <c r="AF89" i="6"/>
  <c r="AF68" i="6"/>
  <c r="AF90" i="6" s="1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 s="1"/>
  <c r="V68" i="6"/>
  <c r="AG69" i="6"/>
  <c r="AG70" i="6"/>
  <c r="AG71" i="6"/>
  <c r="AG72" i="6"/>
  <c r="AG73" i="6"/>
  <c r="AG74" i="6"/>
  <c r="AG75" i="6"/>
  <c r="AG76" i="6"/>
  <c r="AG77" i="6"/>
  <c r="AG78" i="6"/>
  <c r="AG79" i="6"/>
  <c r="AG80" i="6"/>
  <c r="AG81" i="6"/>
  <c r="AG82" i="6"/>
  <c r="AG83" i="6"/>
  <c r="AG84" i="6"/>
  <c r="AG85" i="6"/>
  <c r="AG86" i="6"/>
  <c r="AG87" i="6"/>
  <c r="AG88" i="6"/>
  <c r="AG89" i="6"/>
  <c r="AG68" i="6"/>
  <c r="AG90" i="6" s="1"/>
  <c r="T90" i="6"/>
  <c r="AE90" i="6"/>
  <c r="AD90" i="6"/>
  <c r="AC90" i="6"/>
  <c r="P90" i="6"/>
  <c r="O90" i="6"/>
  <c r="F90" i="6"/>
  <c r="D90" i="6"/>
  <c r="BF8" i="6"/>
  <c r="BF9" i="6"/>
  <c r="BF10" i="6"/>
  <c r="BF35" i="6" s="1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H90" i="6"/>
  <c r="I90" i="6"/>
  <c r="J90" i="6"/>
  <c r="K90" i="6"/>
  <c r="M90" i="6"/>
  <c r="N90" i="6"/>
  <c r="Q34" i="9"/>
  <c r="Q33" i="9"/>
  <c r="Q58" i="9" s="1"/>
  <c r="A12" i="9"/>
  <c r="A13" i="9"/>
  <c r="D58" i="9"/>
  <c r="F58" i="9"/>
  <c r="H58" i="9"/>
  <c r="I58" i="9"/>
  <c r="J58" i="9"/>
  <c r="K58" i="9"/>
  <c r="M58" i="9"/>
  <c r="N58" i="9"/>
  <c r="O58" i="9"/>
  <c r="P58" i="9"/>
  <c r="R58" i="9"/>
  <c r="S58" i="9"/>
  <c r="T58" i="9"/>
  <c r="U58" i="9"/>
  <c r="W58" i="9"/>
  <c r="X58" i="9"/>
  <c r="Y58" i="9"/>
  <c r="Z58" i="9"/>
  <c r="AB58" i="9"/>
  <c r="AC58" i="9"/>
  <c r="AD58" i="9"/>
  <c r="AE58" i="9"/>
  <c r="AG43" i="9"/>
  <c r="AG42" i="9"/>
  <c r="AG41" i="9"/>
  <c r="AG40" i="9"/>
  <c r="AG39" i="9"/>
  <c r="AG38" i="9"/>
  <c r="C8" i="9"/>
  <c r="C58" i="9" s="1"/>
  <c r="A16" i="9"/>
  <c r="A18" i="9"/>
  <c r="A19" i="9" s="1"/>
  <c r="A21" i="9"/>
  <c r="A22" i="9"/>
  <c r="A24" i="9"/>
  <c r="A25" i="9" s="1"/>
  <c r="A27" i="9"/>
  <c r="A28" i="9"/>
  <c r="A30" i="9"/>
  <c r="A31" i="9" s="1"/>
  <c r="A33" i="9"/>
  <c r="A34" i="9"/>
  <c r="A36" i="9"/>
  <c r="A37" i="9" s="1"/>
  <c r="A39" i="9"/>
  <c r="A40" i="9"/>
  <c r="A42" i="9"/>
  <c r="A43" i="9" s="1"/>
  <c r="A45" i="9"/>
  <c r="A46" i="9"/>
  <c r="A48" i="9"/>
  <c r="A49" i="9" s="1"/>
  <c r="A51" i="9"/>
  <c r="A52" i="9"/>
  <c r="A54" i="9"/>
  <c r="A55" i="9" s="1"/>
  <c r="A57" i="9"/>
  <c r="R14" i="8"/>
  <c r="R13" i="8"/>
  <c r="R12" i="8"/>
  <c r="R11" i="8"/>
  <c r="R9" i="8"/>
  <c r="R8" i="8"/>
  <c r="D56" i="8"/>
  <c r="F56" i="8"/>
  <c r="H56" i="8"/>
  <c r="I56" i="8"/>
  <c r="J56" i="8"/>
  <c r="K56" i="8"/>
  <c r="L56" i="8"/>
  <c r="O56" i="8"/>
  <c r="P56" i="8"/>
  <c r="E55" i="8"/>
  <c r="G55" i="8"/>
  <c r="C55" i="8"/>
  <c r="E54" i="8"/>
  <c r="G54" i="8" s="1"/>
  <c r="C54" i="8"/>
  <c r="E53" i="8"/>
  <c r="R53" i="8" s="1"/>
  <c r="C53" i="8"/>
  <c r="E52" i="8"/>
  <c r="G52" i="8"/>
  <c r="C52" i="8"/>
  <c r="E51" i="8"/>
  <c r="R51" i="8"/>
  <c r="C51" i="8"/>
  <c r="E50" i="8"/>
  <c r="R50" i="8" s="1"/>
  <c r="C50" i="8"/>
  <c r="E49" i="8"/>
  <c r="R49" i="8" s="1"/>
  <c r="C49" i="8"/>
  <c r="E48" i="8"/>
  <c r="R48" i="8" s="1"/>
  <c r="G48" i="8"/>
  <c r="C48" i="8"/>
  <c r="E47" i="8"/>
  <c r="G47" i="8"/>
  <c r="C47" i="8"/>
  <c r="E46" i="8"/>
  <c r="G46" i="8" s="1"/>
  <c r="C46" i="8"/>
  <c r="E45" i="8"/>
  <c r="G45" i="8" s="1"/>
  <c r="C45" i="8"/>
  <c r="E44" i="8"/>
  <c r="R44" i="8" s="1"/>
  <c r="G44" i="8"/>
  <c r="C44" i="8"/>
  <c r="E43" i="8"/>
  <c r="G43" i="8"/>
  <c r="C43" i="8"/>
  <c r="E42" i="8"/>
  <c r="G42" i="8" s="1"/>
  <c r="C42" i="8"/>
  <c r="E41" i="8"/>
  <c r="G41" i="8" s="1"/>
  <c r="C41" i="8"/>
  <c r="E40" i="8"/>
  <c r="R40" i="8"/>
  <c r="C40" i="8"/>
  <c r="E39" i="8"/>
  <c r="G39" i="8"/>
  <c r="C39" i="8"/>
  <c r="E38" i="8"/>
  <c r="R38" i="8" s="1"/>
  <c r="C38" i="8"/>
  <c r="E37" i="8"/>
  <c r="G37" i="8" s="1"/>
  <c r="C37" i="8"/>
  <c r="E36" i="8"/>
  <c r="G36" i="8"/>
  <c r="C36" i="8"/>
  <c r="E35" i="8"/>
  <c r="G35" i="8"/>
  <c r="C35" i="8"/>
  <c r="E34" i="8"/>
  <c r="R34" i="8" s="1"/>
  <c r="C34" i="8"/>
  <c r="E33" i="8"/>
  <c r="R33" i="8" s="1"/>
  <c r="C33" i="8"/>
  <c r="E32" i="8"/>
  <c r="G32" i="8" s="1"/>
  <c r="R32" i="8"/>
  <c r="C32" i="8"/>
  <c r="E31" i="8"/>
  <c r="G31" i="8"/>
  <c r="C31" i="8"/>
  <c r="E30" i="8"/>
  <c r="R30" i="8" s="1"/>
  <c r="C30" i="8"/>
  <c r="E29" i="8"/>
  <c r="R29" i="8" s="1"/>
  <c r="C29" i="8"/>
  <c r="E28" i="8"/>
  <c r="G28" i="8"/>
  <c r="C28" i="8"/>
  <c r="E27" i="8"/>
  <c r="R27" i="8"/>
  <c r="C27" i="8"/>
  <c r="E26" i="8"/>
  <c r="R26" i="8" s="1"/>
  <c r="C26" i="8"/>
  <c r="E25" i="8"/>
  <c r="R25" i="8" s="1"/>
  <c r="C25" i="8"/>
  <c r="E24" i="8"/>
  <c r="G24" i="8" s="1"/>
  <c r="C24" i="8"/>
  <c r="E23" i="8"/>
  <c r="R23" i="8"/>
  <c r="C23" i="8"/>
  <c r="E22" i="8"/>
  <c r="R22" i="8"/>
  <c r="C22" i="8"/>
  <c r="E21" i="8"/>
  <c r="R21" i="8" s="1"/>
  <c r="C21" i="8"/>
  <c r="E20" i="8"/>
  <c r="R20" i="8" s="1"/>
  <c r="C20" i="8"/>
  <c r="E19" i="8"/>
  <c r="G19" i="8" s="1"/>
  <c r="R19" i="8"/>
  <c r="C19" i="8"/>
  <c r="E18" i="8"/>
  <c r="C18" i="8"/>
  <c r="E17" i="8"/>
  <c r="G17" i="8" s="1"/>
  <c r="R17" i="8"/>
  <c r="C17" i="8"/>
  <c r="E16" i="8"/>
  <c r="R16" i="8"/>
  <c r="C16" i="8"/>
  <c r="E15" i="8"/>
  <c r="G15" i="8" s="1"/>
  <c r="C15" i="8"/>
  <c r="C56" i="8"/>
  <c r="E10" i="8"/>
  <c r="E56" i="8" s="1"/>
  <c r="C10" i="8"/>
  <c r="Q8" i="8"/>
  <c r="Q56" i="8" s="1"/>
  <c r="E57" i="9"/>
  <c r="AG57" i="9"/>
  <c r="G57" i="9"/>
  <c r="C57" i="9"/>
  <c r="E56" i="9"/>
  <c r="AG56" i="9"/>
  <c r="C56" i="9"/>
  <c r="E55" i="9"/>
  <c r="AG55" i="9" s="1"/>
  <c r="C55" i="9"/>
  <c r="E54" i="9"/>
  <c r="G54" i="9" s="1"/>
  <c r="C54" i="9"/>
  <c r="E53" i="9"/>
  <c r="G53" i="9" s="1"/>
  <c r="AG53" i="9"/>
  <c r="C53" i="9"/>
  <c r="E52" i="9"/>
  <c r="AG52" i="9"/>
  <c r="G52" i="9"/>
  <c r="C52" i="9"/>
  <c r="E51" i="9"/>
  <c r="AG51" i="9"/>
  <c r="G51" i="9"/>
  <c r="C51" i="9"/>
  <c r="E50" i="9"/>
  <c r="G50" i="9"/>
  <c r="C50" i="9"/>
  <c r="E49" i="9"/>
  <c r="AG49" i="9" s="1"/>
  <c r="C49" i="9"/>
  <c r="E48" i="9"/>
  <c r="AG48" i="9" s="1"/>
  <c r="C48" i="9"/>
  <c r="E47" i="9"/>
  <c r="G47" i="9" s="1"/>
  <c r="AG47" i="9"/>
  <c r="C47" i="9"/>
  <c r="E46" i="9"/>
  <c r="G46" i="9"/>
  <c r="C46" i="9"/>
  <c r="E45" i="9"/>
  <c r="AG45" i="9" s="1"/>
  <c r="G45" i="9"/>
  <c r="C45" i="9"/>
  <c r="E44" i="9"/>
  <c r="AG44" i="9" s="1"/>
  <c r="C44" i="9"/>
  <c r="AF43" i="9"/>
  <c r="AA43" i="9"/>
  <c r="AF42" i="9"/>
  <c r="AA42" i="9"/>
  <c r="AF41" i="9"/>
  <c r="AA41" i="9"/>
  <c r="AF40" i="9"/>
  <c r="AA40" i="9"/>
  <c r="V40" i="9"/>
  <c r="AF39" i="9"/>
  <c r="AA39" i="9"/>
  <c r="V39" i="9"/>
  <c r="AF38" i="9"/>
  <c r="AF58" i="9" s="1"/>
  <c r="AA38" i="9"/>
  <c r="AA58" i="9"/>
  <c r="V38" i="9"/>
  <c r="V58" i="9" s="1"/>
  <c r="E37" i="9"/>
  <c r="AG37" i="9"/>
  <c r="C37" i="9"/>
  <c r="E36" i="9"/>
  <c r="AG36" i="9" s="1"/>
  <c r="C36" i="9"/>
  <c r="E35" i="9"/>
  <c r="AG35" i="9" s="1"/>
  <c r="C35" i="9"/>
  <c r="E34" i="9"/>
  <c r="AG34" i="9"/>
  <c r="C34" i="9"/>
  <c r="E33" i="9"/>
  <c r="G33" i="9"/>
  <c r="C33" i="9"/>
  <c r="L32" i="9"/>
  <c r="E32" i="9"/>
  <c r="G32" i="9" s="1"/>
  <c r="AG32" i="9"/>
  <c r="C32" i="9"/>
  <c r="L31" i="9"/>
  <c r="L58" i="9" s="1"/>
  <c r="E31" i="9"/>
  <c r="AG31" i="9" s="1"/>
  <c r="C31" i="9"/>
  <c r="E30" i="9"/>
  <c r="AG30" i="9" s="1"/>
  <c r="G30" i="9"/>
  <c r="C30" i="9"/>
  <c r="E29" i="9"/>
  <c r="AG29" i="9"/>
  <c r="C29" i="9"/>
  <c r="E28" i="9"/>
  <c r="G28" i="9" s="1"/>
  <c r="C28" i="9"/>
  <c r="E27" i="9"/>
  <c r="AG27" i="9" s="1"/>
  <c r="C27" i="9"/>
  <c r="E26" i="9"/>
  <c r="AG26" i="9" s="1"/>
  <c r="G26" i="9"/>
  <c r="C26" i="9"/>
  <c r="E25" i="9"/>
  <c r="G25" i="9"/>
  <c r="AG25" i="9"/>
  <c r="C25" i="9"/>
  <c r="E24" i="9"/>
  <c r="AG24" i="9"/>
  <c r="C24" i="9"/>
  <c r="G23" i="9"/>
  <c r="E23" i="9"/>
  <c r="AG23" i="9"/>
  <c r="C23" i="9"/>
  <c r="G22" i="9"/>
  <c r="E22" i="9"/>
  <c r="AG22" i="9"/>
  <c r="C22" i="9"/>
  <c r="E21" i="9"/>
  <c r="G21" i="9" s="1"/>
  <c r="C21" i="9"/>
  <c r="E20" i="9"/>
  <c r="G20" i="9" s="1"/>
  <c r="C20" i="9"/>
  <c r="E19" i="9"/>
  <c r="AG19" i="9"/>
  <c r="C19" i="9"/>
  <c r="E18" i="9"/>
  <c r="AG18" i="9"/>
  <c r="C18" i="9"/>
  <c r="E17" i="9"/>
  <c r="G17" i="9" s="1"/>
  <c r="C17" i="9"/>
  <c r="E16" i="9"/>
  <c r="G16" i="9" s="1"/>
  <c r="C16" i="9"/>
  <c r="E15" i="9"/>
  <c r="G15" i="9"/>
  <c r="C15" i="9"/>
  <c r="E14" i="9"/>
  <c r="G14" i="9"/>
  <c r="C14" i="9"/>
  <c r="E13" i="9"/>
  <c r="G13" i="9" s="1"/>
  <c r="C13" i="9"/>
  <c r="E12" i="9"/>
  <c r="AG12" i="9" s="1"/>
  <c r="C12" i="9"/>
  <c r="E11" i="9"/>
  <c r="G11" i="9"/>
  <c r="C11" i="9"/>
  <c r="E10" i="9"/>
  <c r="AG10" i="9"/>
  <c r="C10" i="9"/>
  <c r="E9" i="9"/>
  <c r="AG9" i="9" s="1"/>
  <c r="C9" i="9"/>
  <c r="A9" i="9"/>
  <c r="A10" i="9" s="1"/>
  <c r="E8" i="9"/>
  <c r="G8" i="9"/>
  <c r="R54" i="8"/>
  <c r="R46" i="8"/>
  <c r="R31" i="8"/>
  <c r="R43" i="8"/>
  <c r="R47" i="8"/>
  <c r="R28" i="8"/>
  <c r="G24" i="9"/>
  <c r="G18" i="9"/>
  <c r="G44" i="9"/>
  <c r="G34" i="9"/>
  <c r="G37" i="9"/>
  <c r="G16" i="8"/>
  <c r="G50" i="8"/>
  <c r="G10" i="8"/>
  <c r="G20" i="8"/>
  <c r="G51" i="8"/>
  <c r="G38" i="8"/>
  <c r="AG11" i="9"/>
  <c r="G9" i="9"/>
  <c r="G29" i="9"/>
  <c r="G36" i="9"/>
  <c r="G55" i="9"/>
  <c r="G18" i="8"/>
  <c r="G53" i="8"/>
  <c r="AG50" i="9"/>
  <c r="G19" i="9"/>
  <c r="G12" i="9"/>
  <c r="G56" i="9"/>
  <c r="G30" i="8"/>
  <c r="AG17" i="9"/>
  <c r="AG46" i="9"/>
  <c r="R52" i="8"/>
  <c r="AG21" i="9"/>
  <c r="AG28" i="9"/>
  <c r="R18" i="8"/>
  <c r="G26" i="8"/>
  <c r="R35" i="8"/>
  <c r="G49" i="9"/>
  <c r="AG14" i="9"/>
  <c r="G22" i="8"/>
  <c r="R36" i="8"/>
  <c r="G27" i="8"/>
  <c r="AG33" i="9"/>
  <c r="G23" i="8"/>
  <c r="R45" i="8"/>
  <c r="R55" i="8"/>
  <c r="AG13" i="9"/>
  <c r="G40" i="8"/>
  <c r="G10" i="9"/>
  <c r="R39" i="8"/>
  <c r="AG8" i="9"/>
  <c r="AG15" i="9"/>
  <c r="G49" i="8" l="1"/>
  <c r="R24" i="8"/>
  <c r="G34" i="8"/>
  <c r="AG54" i="9"/>
  <c r="R10" i="8"/>
  <c r="G29" i="8"/>
  <c r="G21" i="8"/>
  <c r="G56" i="8" s="1"/>
  <c r="Q58" i="8" s="1"/>
  <c r="G33" i="8"/>
  <c r="G48" i="9"/>
  <c r="G31" i="9"/>
  <c r="R41" i="8"/>
  <c r="R15" i="8"/>
  <c r="R56" i="8" s="1"/>
  <c r="R42" i="8"/>
  <c r="G25" i="8"/>
  <c r="E58" i="9"/>
  <c r="AG16" i="9"/>
  <c r="AG58" i="9" s="1"/>
  <c r="G27" i="9"/>
  <c r="G58" i="9" s="1"/>
  <c r="AF60" i="9" s="1"/>
  <c r="AG20" i="9"/>
  <c r="G35" i="9"/>
  <c r="R37" i="8"/>
</calcChain>
</file>

<file path=xl/sharedStrings.xml><?xml version="1.0" encoding="utf-8"?>
<sst xmlns="http://schemas.openxmlformats.org/spreadsheetml/2006/main" count="372" uniqueCount="191">
  <si>
    <t>№ п/п</t>
  </si>
  <si>
    <t>Адрес</t>
  </si>
  <si>
    <t>Замена изоляции трубопроводов</t>
  </si>
  <si>
    <t>Общая  сумма, тыс.руб.</t>
  </si>
  <si>
    <t>Объем, м2</t>
  </si>
  <si>
    <t>план</t>
  </si>
  <si>
    <t>факт</t>
  </si>
  <si>
    <t>Объем, м.п.</t>
  </si>
  <si>
    <t>Ремонт межпанельных швов</t>
  </si>
  <si>
    <t>Объем, шт</t>
  </si>
  <si>
    <t>Установка общедомовых приборов учета электроэнергии</t>
  </si>
  <si>
    <t>Поверка общедомовых приборов учета теплоснабжения</t>
  </si>
  <si>
    <t>Замена эл. ламп мощностью  0,04 кВт на энергосберегающие мощностью 0,011 кВт в подвальном помещении</t>
  </si>
  <si>
    <t>Замена эл. ламп мощностью  0,04 кВт на энергосберегающие мощностью 0,011 кВт в подъездах</t>
  </si>
  <si>
    <t>Итого</t>
  </si>
  <si>
    <t xml:space="preserve">Привокзальная, 10 </t>
  </si>
  <si>
    <t xml:space="preserve">Привокзальная, 11 </t>
  </si>
  <si>
    <t xml:space="preserve">Привокзальная, 29 </t>
  </si>
  <si>
    <t xml:space="preserve">Привокзальная, 3 </t>
  </si>
  <si>
    <t xml:space="preserve">Привокзальная, 3а </t>
  </si>
  <si>
    <t xml:space="preserve">Привокзальная, 29а </t>
  </si>
  <si>
    <t xml:space="preserve">Привокзальная, 5 </t>
  </si>
  <si>
    <t xml:space="preserve">Привокзальная, 5а </t>
  </si>
  <si>
    <t xml:space="preserve">Привокзальная, 7 </t>
  </si>
  <si>
    <t xml:space="preserve">Привокзальная, 7а </t>
  </si>
  <si>
    <t xml:space="preserve">Привокзальная, 9 </t>
  </si>
  <si>
    <t xml:space="preserve">Привокзальная, 13 </t>
  </si>
  <si>
    <t xml:space="preserve">Привокзальная, 31 </t>
  </si>
  <si>
    <t xml:space="preserve">Привокзальная, 33 </t>
  </si>
  <si>
    <t xml:space="preserve">Привокзальная, 35 </t>
  </si>
  <si>
    <t xml:space="preserve">Привокзальная, 37 </t>
  </si>
  <si>
    <t xml:space="preserve">Привокзальная, 37а </t>
  </si>
  <si>
    <t xml:space="preserve">Вильнюсская, 1 </t>
  </si>
  <si>
    <t xml:space="preserve">Вильнюсская, 3 </t>
  </si>
  <si>
    <t xml:space="preserve">Вильнюсская, 5 </t>
  </si>
  <si>
    <t xml:space="preserve">Вильнюсская, 7 </t>
  </si>
  <si>
    <t xml:space="preserve">Вильнюсская, 13 </t>
  </si>
  <si>
    <t xml:space="preserve">Вильнюсская, 15 </t>
  </si>
  <si>
    <t xml:space="preserve">Рижская, 47 </t>
  </si>
  <si>
    <t xml:space="preserve">Таллинская, 1 </t>
  </si>
  <si>
    <t xml:space="preserve">Таллинская, 1а </t>
  </si>
  <si>
    <t xml:space="preserve">Таллинская, 13 </t>
  </si>
  <si>
    <t xml:space="preserve">Таллинская, 15 </t>
  </si>
  <si>
    <t xml:space="preserve">Таллинская, 17 </t>
  </si>
  <si>
    <t>Олимпийская, 23</t>
  </si>
  <si>
    <t>Нефтяников, 8</t>
  </si>
  <si>
    <t>Нефтяников, 10</t>
  </si>
  <si>
    <t>Набережная, 2</t>
  </si>
  <si>
    <t>Набережная, 14</t>
  </si>
  <si>
    <t xml:space="preserve">Широкая, 15 </t>
  </si>
  <si>
    <t>Набережная, 18</t>
  </si>
  <si>
    <t>Нефтяников, 16</t>
  </si>
  <si>
    <t>Парковая, 61</t>
  </si>
  <si>
    <t>Рижская, 41</t>
  </si>
  <si>
    <t>Романтиков, 4</t>
  </si>
  <si>
    <t>Романтиков, 6</t>
  </si>
  <si>
    <t>Широкая, 3а</t>
  </si>
  <si>
    <t>Широкая, 5а</t>
  </si>
  <si>
    <t xml:space="preserve">Широкая, 101 </t>
  </si>
  <si>
    <t>Мостовая, 43</t>
  </si>
  <si>
    <t xml:space="preserve">Фестивальная, 2 </t>
  </si>
  <si>
    <t xml:space="preserve">Фестивальная, 4 </t>
  </si>
  <si>
    <t xml:space="preserve">Фестивальная, 5 </t>
  </si>
  <si>
    <t xml:space="preserve">Фестивальная, 6 </t>
  </si>
  <si>
    <t xml:space="preserve">Фестивальная, 7 </t>
  </si>
  <si>
    <t xml:space="preserve">Фестивальная, 9 </t>
  </si>
  <si>
    <t xml:space="preserve">Фестивальная, 12 </t>
  </si>
  <si>
    <t xml:space="preserve">Фестивальная, 17 </t>
  </si>
  <si>
    <t xml:space="preserve">Фестивальная, 19 </t>
  </si>
  <si>
    <t xml:space="preserve">Фестивальная, 20 </t>
  </si>
  <si>
    <t xml:space="preserve">Фестивальная, 21 </t>
  </si>
  <si>
    <t xml:space="preserve">Фестивальная, 23 </t>
  </si>
  <si>
    <t xml:space="preserve">Фестивальная, 28 </t>
  </si>
  <si>
    <t>Фестивальная, 14</t>
  </si>
  <si>
    <t>Мостовая, 26</t>
  </si>
  <si>
    <t xml:space="preserve">Мостовая, 4 </t>
  </si>
  <si>
    <t xml:space="preserve">Мостовая, 5 </t>
  </si>
  <si>
    <t xml:space="preserve">Мостовая, 6 </t>
  </si>
  <si>
    <t xml:space="preserve">Мостовая, 7 </t>
  </si>
  <si>
    <t xml:space="preserve">Мостовая, 8 </t>
  </si>
  <si>
    <t xml:space="preserve">Мостовая, 9 </t>
  </si>
  <si>
    <t xml:space="preserve">Мостовая, 10 </t>
  </si>
  <si>
    <t xml:space="preserve">Мостовая, 12 </t>
  </si>
  <si>
    <t xml:space="preserve">Мостовая, 13 </t>
  </si>
  <si>
    <t xml:space="preserve">Мостовая, 14 </t>
  </si>
  <si>
    <t xml:space="preserve">Мостовая, 15 </t>
  </si>
  <si>
    <t xml:space="preserve">Мостовая, 16 </t>
  </si>
  <si>
    <t xml:space="preserve">Мостовая, 17 </t>
  </si>
  <si>
    <t xml:space="preserve">Мостовая, 18 </t>
  </si>
  <si>
    <t xml:space="preserve">Мостовая, 19 </t>
  </si>
  <si>
    <t xml:space="preserve">Мостовая, 20 </t>
  </si>
  <si>
    <t xml:space="preserve">Мостовая, 22 </t>
  </si>
  <si>
    <t xml:space="preserve">Мостовая, 25 </t>
  </si>
  <si>
    <t xml:space="preserve">Мостовая, 27 </t>
  </si>
  <si>
    <t xml:space="preserve">Мостовая, 28 </t>
  </si>
  <si>
    <t xml:space="preserve">Мостовая, 31 </t>
  </si>
  <si>
    <t xml:space="preserve">Мостовая, 38 </t>
  </si>
  <si>
    <t xml:space="preserve">Мостовая, 39 </t>
  </si>
  <si>
    <t xml:space="preserve">Мостовая, 40 </t>
  </si>
  <si>
    <t xml:space="preserve">Мостовая, 41 </t>
  </si>
  <si>
    <t xml:space="preserve">Мостовая, 47 </t>
  </si>
  <si>
    <t xml:space="preserve">Мостовая, 51 </t>
  </si>
  <si>
    <t xml:space="preserve">Мостовая, 55 </t>
  </si>
  <si>
    <t xml:space="preserve">Мостовая, 56 </t>
  </si>
  <si>
    <t>Годовой экономическкий эффект, тыс. руб.</t>
  </si>
  <si>
    <t xml:space="preserve">Отчёт </t>
  </si>
  <si>
    <t>Итого по мероприятиям, тыс. руб.</t>
  </si>
  <si>
    <t>Фестивальная, 8</t>
  </si>
  <si>
    <t xml:space="preserve">Фестивальная,11 </t>
  </si>
  <si>
    <t xml:space="preserve">Фестивальная, 1 </t>
  </si>
  <si>
    <t xml:space="preserve">Фестивальная, 15 </t>
  </si>
  <si>
    <t xml:space="preserve">Мостовая, 50 </t>
  </si>
  <si>
    <t xml:space="preserve">Мостовая, 37 </t>
  </si>
  <si>
    <t xml:space="preserve">Мостовая, 36 </t>
  </si>
  <si>
    <t xml:space="preserve">Мостовая, 21 </t>
  </si>
  <si>
    <t xml:space="preserve">Фестивальняа, 10 </t>
  </si>
  <si>
    <t>Отчёт</t>
  </si>
  <si>
    <t xml:space="preserve">   </t>
  </si>
  <si>
    <t xml:space="preserve">  </t>
  </si>
  <si>
    <t>в жилых домах с собственниками помещений</t>
  </si>
  <si>
    <t xml:space="preserve"> ООО "Аркада" о выполнении мероприятий по повышению энергетической эффективности и энергосбережению на 2011 год по состоянию на 01.12.2011г. </t>
  </si>
  <si>
    <t xml:space="preserve"> в жилых домах муниципального жилого фонда</t>
  </si>
  <si>
    <t>Ленинградская, 1</t>
  </si>
  <si>
    <t>Ленинградская, 3</t>
  </si>
  <si>
    <t>Ленинградская, 5</t>
  </si>
  <si>
    <t>Ленинградская, 7</t>
  </si>
  <si>
    <t>Ленинградская, 9</t>
  </si>
  <si>
    <t>Ленинградская, 11</t>
  </si>
  <si>
    <t>Ленинградская, 13</t>
  </si>
  <si>
    <t>Ленинградская, 15</t>
  </si>
  <si>
    <t>Ленинградская, 17</t>
  </si>
  <si>
    <t>Ленинградская, 21</t>
  </si>
  <si>
    <t>Бакинская, 37</t>
  </si>
  <si>
    <t>Бакинская, 39</t>
  </si>
  <si>
    <t>Бакинская, 41</t>
  </si>
  <si>
    <t>Бакинская, 47</t>
  </si>
  <si>
    <t>Бакинская, 49</t>
  </si>
  <si>
    <t>Бакинская, 51</t>
  </si>
  <si>
    <t>Бакинская, 53</t>
  </si>
  <si>
    <t>Бакинская, 55</t>
  </si>
  <si>
    <t>Бакинская, 57</t>
  </si>
  <si>
    <t>Бакинская, 59</t>
  </si>
  <si>
    <t>Бакинская, 61</t>
  </si>
  <si>
    <t>Бакинская, 63</t>
  </si>
  <si>
    <t>Бакинская, 65</t>
  </si>
  <si>
    <t>Бакинская, 67</t>
  </si>
  <si>
    <t>Солнечный, 5</t>
  </si>
  <si>
    <t>Солнечный, 13</t>
  </si>
  <si>
    <t>Замена дверных блоков в подъездах</t>
  </si>
  <si>
    <t>Объем, м.п</t>
  </si>
  <si>
    <t>Замена инженерно- технического оборудования в АИТП</t>
  </si>
  <si>
    <t>Замена изоляции трубопроводов в подвальном помещении</t>
  </si>
  <si>
    <t>Установка узла учета электроэнергии в ВРУ на вводах кабельных линий</t>
  </si>
  <si>
    <t>Установка антивандальных энергосберегающих светильников в подъездах и тамбурах жилых домов</t>
  </si>
  <si>
    <t>ул. Сибирская, 1</t>
  </si>
  <si>
    <t>ул. Сибирская, 3</t>
  </si>
  <si>
    <t>ул. Сибирская, 15</t>
  </si>
  <si>
    <t>ул. Сибирская, 17</t>
  </si>
  <si>
    <t>ул. Сибирская, 19</t>
  </si>
  <si>
    <t>Пр. Сопочинского, 7</t>
  </si>
  <si>
    <t>Пр. Сопочинского, 11</t>
  </si>
  <si>
    <t>Пр. Сопочинского, 13</t>
  </si>
  <si>
    <t>Пр. Сопочинского, 15</t>
  </si>
  <si>
    <t>Пр. Солнечный, 3</t>
  </si>
  <si>
    <t>Пр. Солнечный, 7</t>
  </si>
  <si>
    <t>Пр. Солнечный, 9</t>
  </si>
  <si>
    <t>Пр. Солнечный, 15</t>
  </si>
  <si>
    <t>Пр. Солнечный, 17</t>
  </si>
  <si>
    <t>Пр. Солнечный, 19</t>
  </si>
  <si>
    <t>Пр. Солнечный, 21</t>
  </si>
  <si>
    <t>Ст. Повха, 16</t>
  </si>
  <si>
    <t>Ст. Повха, 22</t>
  </si>
  <si>
    <t>Пр. Шмидта, 10</t>
  </si>
  <si>
    <t>Пр. Шмидта, 12</t>
  </si>
  <si>
    <t>Установка общедомовых приборов учета холодного водоснабжения</t>
  </si>
  <si>
    <t xml:space="preserve"> ООО "Жильё" о выполнении мероприятий по повышению энергетической эффективности и энергосбережению за 2013 год </t>
  </si>
  <si>
    <t>1</t>
  </si>
  <si>
    <t>Ленинградская, 19</t>
  </si>
  <si>
    <t>Поверка  приборов учета давления тепловой энергии и горячей воды</t>
  </si>
  <si>
    <t xml:space="preserve">                                                Директор ООО "Жилсервис"</t>
  </si>
  <si>
    <t xml:space="preserve">        УТВЕРЖДАЮ</t>
  </si>
  <si>
    <t xml:space="preserve">                                              ____________  Л.В. Митюков</t>
  </si>
  <si>
    <t>Адрес многоквартирного дома</t>
  </si>
  <si>
    <t xml:space="preserve">      Отчет ООО "Жилсервис" о выполнении мероприятий по повышению энергетической эффективности и энергосбережению за 2015 год </t>
  </si>
  <si>
    <t>пр. Солнечный, д.5</t>
  </si>
  <si>
    <t>пр. Солнечный,д.13</t>
  </si>
  <si>
    <t>Замена энергосберегающих ламп и светильников в местах общего пользования</t>
  </si>
  <si>
    <t>Установка энергосберегающих светодиодных светильников с оптоакустическим датчиком движения на входы в подъезды</t>
  </si>
  <si>
    <t>Установка энергосберегающих светодиодных светильников с оптоакустическим датчиком движения в МОП (на 1 этажах)</t>
  </si>
  <si>
    <t>Ремонт и замена оборудования АИТП</t>
  </si>
  <si>
    <t>Замена стекла оконных блоков в МОП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</si>
</sst>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8" formatCode="0.0"/>
    <numFmt numFmtId="189" formatCode="#,##0.0"/>
    <numFmt numFmtId="191" formatCode="0.000"/>
    <numFmt numFmtId="192" formatCode="0.0000"/>
  </numFmts>
  <fonts count="25" x14ac:knownFonts="1">
    <font>
      <sz val="10"/>
      <name val="Arial"/>
    </font>
    <font>
      <sz val="9"/>
      <name val="Arial"/>
      <family val="2"/>
      <charset val="204"/>
    </font>
    <font>
      <sz val="9"/>
      <name val="Arial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7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</font>
    <font>
      <b/>
      <sz val="9"/>
      <name val="Arial Cyr"/>
      <charset val="204"/>
    </font>
    <font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9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2" fillId="0" borderId="0" xfId="0" applyFont="1" applyFill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88" fontId="2" fillId="0" borderId="1" xfId="0" applyNumberFormat="1" applyFont="1" applyFill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textRotation="90" wrapText="1"/>
    </xf>
    <xf numFmtId="0" fontId="4" fillId="0" borderId="1" xfId="0" applyFont="1" applyBorder="1" applyAlignment="1">
      <alignment vertical="center" textRotation="90" wrapText="1"/>
    </xf>
    <xf numFmtId="0" fontId="4" fillId="0" borderId="2" xfId="0" applyFont="1" applyBorder="1" applyAlignment="1">
      <alignment vertical="center" textRotation="90" wrapText="1"/>
    </xf>
    <xf numFmtId="0" fontId="4" fillId="0" borderId="3" xfId="0" applyFont="1" applyBorder="1" applyAlignment="1">
      <alignment vertical="center" textRotation="90" wrapText="1"/>
    </xf>
    <xf numFmtId="0" fontId="4" fillId="0" borderId="4" xfId="0" applyFont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left" vertical="distributed" wrapText="1"/>
    </xf>
    <xf numFmtId="0" fontId="2" fillId="0" borderId="1" xfId="0" applyFont="1" applyBorder="1" applyAlignment="1">
      <alignment horizontal="center"/>
    </xf>
    <xf numFmtId="188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8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1" fillId="0" borderId="0" xfId="0" applyFont="1"/>
    <xf numFmtId="0" fontId="7" fillId="0" borderId="5" xfId="0" applyFont="1" applyFill="1" applyBorder="1" applyAlignment="1">
      <alignment horizontal="left"/>
    </xf>
    <xf numFmtId="0" fontId="2" fillId="0" borderId="1" xfId="0" applyFont="1" applyFill="1" applyBorder="1"/>
    <xf numFmtId="0" fontId="6" fillId="0" borderId="3" xfId="0" applyFont="1" applyFill="1" applyBorder="1" applyAlignment="1">
      <alignment horizontal="left"/>
    </xf>
    <xf numFmtId="188" fontId="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88" fontId="12" fillId="0" borderId="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8" fontId="2" fillId="0" borderId="0" xfId="0" applyNumberFormat="1" applyFont="1" applyBorder="1"/>
    <xf numFmtId="1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188" fontId="3" fillId="0" borderId="0" xfId="0" applyNumberFormat="1" applyFont="1" applyBorder="1"/>
    <xf numFmtId="188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88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2" fontId="3" fillId="0" borderId="2" xfId="0" applyNumberFormat="1" applyFont="1" applyBorder="1"/>
    <xf numFmtId="0" fontId="6" fillId="0" borderId="5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center" wrapText="1"/>
    </xf>
    <xf numFmtId="188" fontId="2" fillId="0" borderId="1" xfId="0" applyNumberFormat="1" applyFont="1" applyFill="1" applyBorder="1"/>
    <xf numFmtId="2" fontId="2" fillId="0" borderId="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188" fontId="2" fillId="0" borderId="3" xfId="0" applyNumberFormat="1" applyFont="1" applyFill="1" applyBorder="1" applyAlignment="1">
      <alignment horizontal="center"/>
    </xf>
    <xf numFmtId="0" fontId="0" fillId="0" borderId="0" xfId="0" applyAlignment="1"/>
    <xf numFmtId="0" fontId="15" fillId="0" borderId="1" xfId="0" applyFont="1" applyBorder="1" applyAlignment="1">
      <alignment horizontal="center" vertical="center"/>
    </xf>
    <xf numFmtId="188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188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88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88" fontId="16" fillId="0" borderId="3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1" fontId="15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8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20" fillId="0" borderId="0" xfId="0" applyFont="1"/>
    <xf numFmtId="0" fontId="15" fillId="0" borderId="3" xfId="0" applyFont="1" applyFill="1" applyBorder="1" applyAlignment="1">
      <alignment horizontal="center" vertical="center"/>
    </xf>
    <xf numFmtId="0" fontId="15" fillId="0" borderId="0" xfId="0" applyFont="1"/>
    <xf numFmtId="188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/>
    <xf numFmtId="188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188" fontId="17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2" fontId="15" fillId="0" borderId="0" xfId="0" applyNumberFormat="1" applyFont="1" applyBorder="1"/>
    <xf numFmtId="188" fontId="15" fillId="0" borderId="0" xfId="0" applyNumberFormat="1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/>
    </xf>
    <xf numFmtId="191" fontId="16" fillId="0" borderId="1" xfId="0" applyNumberFormat="1" applyFont="1" applyFill="1" applyBorder="1" applyAlignment="1">
      <alignment horizontal="center" vertical="center"/>
    </xf>
    <xf numFmtId="188" fontId="15" fillId="0" borderId="0" xfId="0" applyNumberFormat="1" applyFont="1"/>
    <xf numFmtId="2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188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89" fontId="15" fillId="0" borderId="1" xfId="0" applyNumberFormat="1" applyFont="1" applyBorder="1" applyAlignment="1">
      <alignment horizontal="center" vertical="center"/>
    </xf>
    <xf numFmtId="189" fontId="15" fillId="0" borderId="1" xfId="0" applyNumberFormat="1" applyFont="1" applyFill="1" applyBorder="1" applyAlignment="1">
      <alignment horizontal="center" vertical="center"/>
    </xf>
    <xf numFmtId="189" fontId="15" fillId="0" borderId="1" xfId="0" applyNumberFormat="1" applyFont="1" applyBorder="1" applyAlignment="1">
      <alignment horizontal="center"/>
    </xf>
    <xf numFmtId="189" fontId="17" fillId="0" borderId="1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4" fillId="0" borderId="0" xfId="0" applyFont="1" applyFill="1"/>
    <xf numFmtId="0" fontId="20" fillId="0" borderId="1" xfId="0" applyFont="1" applyFill="1" applyBorder="1" applyAlignment="1">
      <alignment vertical="center" textRotation="90" wrapText="1"/>
    </xf>
    <xf numFmtId="0" fontId="20" fillId="0" borderId="1" xfId="0" applyFont="1" applyFill="1" applyBorder="1" applyAlignment="1">
      <alignment horizontal="left" vertical="center" textRotation="90" wrapText="1"/>
    </xf>
    <xf numFmtId="0" fontId="20" fillId="0" borderId="3" xfId="0" applyFont="1" applyFill="1" applyBorder="1" applyAlignment="1">
      <alignment vertical="center" textRotation="90" wrapText="1"/>
    </xf>
    <xf numFmtId="0" fontId="20" fillId="0" borderId="3" xfId="0" applyFont="1" applyFill="1" applyBorder="1" applyAlignment="1">
      <alignment horizontal="center" vertical="center" textRotation="90" wrapText="1"/>
    </xf>
    <xf numFmtId="1" fontId="20" fillId="0" borderId="1" xfId="0" applyNumberFormat="1" applyFont="1" applyFill="1" applyBorder="1" applyAlignment="1">
      <alignment horizontal="left" vertical="center" textRotation="90" wrapText="1"/>
    </xf>
    <xf numFmtId="0" fontId="20" fillId="0" borderId="1" xfId="0" applyFont="1" applyFill="1" applyBorder="1" applyAlignment="1">
      <alignment horizontal="center" vertical="center" textRotation="90" wrapText="1"/>
    </xf>
    <xf numFmtId="0" fontId="20" fillId="0" borderId="4" xfId="0" applyFont="1" applyFill="1" applyBorder="1" applyAlignment="1">
      <alignment horizontal="left" vertical="center" textRotation="90" wrapText="1"/>
    </xf>
    <xf numFmtId="0" fontId="16" fillId="0" borderId="6" xfId="0" applyFont="1" applyBorder="1" applyAlignment="1">
      <alignment horizontal="left" vertical="center" wrapText="1"/>
    </xf>
    <xf numFmtId="192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8" fontId="19" fillId="0" borderId="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88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/>
    <xf numFmtId="188" fontId="14" fillId="0" borderId="0" xfId="0" applyNumberFormat="1" applyFont="1" applyBorder="1"/>
    <xf numFmtId="188" fontId="23" fillId="0" borderId="0" xfId="0" applyNumberFormat="1" applyFont="1" applyBorder="1"/>
    <xf numFmtId="0" fontId="23" fillId="0" borderId="0" xfId="0" applyFont="1" applyBorder="1"/>
    <xf numFmtId="0" fontId="22" fillId="0" borderId="0" xfId="0" applyFont="1" applyAlignment="1">
      <alignment vertical="center" wrapText="1"/>
    </xf>
    <xf numFmtId="0" fontId="14" fillId="0" borderId="0" xfId="0" applyFont="1" applyAlignment="1"/>
    <xf numFmtId="1" fontId="19" fillId="0" borderId="1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textRotation="90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vertical="top" wrapText="1"/>
    </xf>
    <xf numFmtId="2" fontId="19" fillId="0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left" vertical="center" textRotation="90" wrapText="1"/>
    </xf>
    <xf numFmtId="2" fontId="16" fillId="0" borderId="3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 textRotation="90" wrapText="1"/>
    </xf>
    <xf numFmtId="0" fontId="8" fillId="0" borderId="3" xfId="0" applyFont="1" applyBorder="1" applyAlignment="1">
      <alignment horizontal="left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/>
    <xf numFmtId="0" fontId="13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20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left" vertical="center" textRotation="90" wrapText="1"/>
    </xf>
    <xf numFmtId="0" fontId="21" fillId="0" borderId="3" xfId="0" applyFont="1" applyFill="1" applyBorder="1" applyAlignment="1">
      <alignment horizontal="left" vertical="center" textRotation="90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/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textRotation="90" wrapText="1"/>
    </xf>
    <xf numFmtId="0" fontId="19" fillId="0" borderId="9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Q201"/>
  <sheetViews>
    <sheetView topLeftCell="G4" workbookViewId="0">
      <pane ySplit="4" topLeftCell="A41" activePane="bottomLeft" state="frozen"/>
      <selection activeCell="A4" sqref="A4"/>
      <selection pane="bottomLeft" activeCell="X62" sqref="X62"/>
    </sheetView>
  </sheetViews>
  <sheetFormatPr defaultRowHeight="12" x14ac:dyDescent="0.2"/>
  <cols>
    <col min="1" max="1" width="4.42578125" style="1" customWidth="1"/>
    <col min="2" max="2" width="18.42578125" style="67" customWidth="1"/>
    <col min="3" max="5" width="6.28515625" style="1" customWidth="1"/>
    <col min="6" max="6" width="5.85546875" style="1" customWidth="1"/>
    <col min="7" max="7" width="5.42578125" style="1" customWidth="1"/>
    <col min="8" max="8" width="5.7109375" style="1" customWidth="1"/>
    <col min="9" max="9" width="6.140625" style="1" customWidth="1"/>
    <col min="10" max="10" width="6.7109375" style="1" customWidth="1"/>
    <col min="11" max="11" width="5.140625" style="1" customWidth="1"/>
    <col min="12" max="12" width="4.5703125" style="64" customWidth="1"/>
    <col min="13" max="13" width="5.7109375" style="1" customWidth="1"/>
    <col min="14" max="14" width="3.5703125" style="1" customWidth="1"/>
    <col min="15" max="15" width="5" style="1" customWidth="1"/>
    <col min="16" max="16" width="3.140625" style="1" customWidth="1"/>
    <col min="17" max="17" width="4.5703125" style="64" customWidth="1"/>
    <col min="18" max="18" width="6.28515625" style="1" customWidth="1"/>
    <col min="19" max="19" width="5.85546875" style="1" customWidth="1"/>
    <col min="20" max="20" width="6.42578125" style="1" customWidth="1"/>
    <col min="21" max="21" width="3.5703125" style="1" customWidth="1"/>
    <col min="22" max="22" width="4.5703125" style="1" customWidth="1"/>
    <col min="23" max="23" width="4.7109375" style="1" customWidth="1"/>
    <col min="24" max="24" width="3.5703125" style="1" customWidth="1"/>
    <col min="25" max="26" width="5.28515625" style="1" customWidth="1"/>
    <col min="27" max="27" width="4.140625" style="1" customWidth="1"/>
    <col min="28" max="28" width="5.28515625" style="1" customWidth="1"/>
    <col min="29" max="29" width="3.85546875" style="1" customWidth="1"/>
    <col min="30" max="30" width="5.85546875" style="1" customWidth="1"/>
    <col min="31" max="31" width="5.7109375" style="1" customWidth="1"/>
    <col min="32" max="32" width="4.28515625" style="1" customWidth="1"/>
    <col min="33" max="33" width="14.7109375" style="1" customWidth="1"/>
    <col min="34" max="16384" width="9.140625" style="1"/>
  </cols>
  <sheetData>
    <row r="1" spans="1:43" ht="15.75" customHeight="1" x14ac:dyDescent="0.2">
      <c r="A1" s="177" t="s">
        <v>105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</row>
    <row r="2" spans="1:43" ht="15.75" customHeight="1" x14ac:dyDescent="0.2">
      <c r="A2" s="177" t="s">
        <v>120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  <c r="AD2" s="178"/>
      <c r="AE2" s="178"/>
      <c r="AF2" s="178"/>
      <c r="AG2" s="178"/>
    </row>
    <row r="3" spans="1:43" ht="15.75" customHeight="1" x14ac:dyDescent="0.2">
      <c r="A3" s="177" t="s">
        <v>119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65"/>
      <c r="AI3" s="65"/>
      <c r="AJ3" s="65"/>
      <c r="AK3" s="65"/>
      <c r="AL3" s="65"/>
      <c r="AM3" s="65"/>
      <c r="AN3" s="65"/>
      <c r="AO3" s="65"/>
      <c r="AP3" s="65"/>
      <c r="AQ3" s="65"/>
    </row>
    <row r="5" spans="1:43" s="3" customFormat="1" ht="72.75" customHeight="1" x14ac:dyDescent="0.2">
      <c r="A5" s="165" t="s">
        <v>0</v>
      </c>
      <c r="B5" s="165" t="s">
        <v>1</v>
      </c>
      <c r="C5" s="182" t="s">
        <v>2</v>
      </c>
      <c r="D5" s="183"/>
      <c r="E5" s="184"/>
      <c r="F5" s="184"/>
      <c r="G5" s="185"/>
      <c r="H5" s="182" t="s">
        <v>8</v>
      </c>
      <c r="I5" s="183"/>
      <c r="J5" s="183"/>
      <c r="K5" s="183"/>
      <c r="L5" s="186"/>
      <c r="M5" s="182" t="s">
        <v>10</v>
      </c>
      <c r="N5" s="183"/>
      <c r="O5" s="183"/>
      <c r="P5" s="183"/>
      <c r="Q5" s="186"/>
      <c r="R5" s="182" t="s">
        <v>11</v>
      </c>
      <c r="S5" s="183"/>
      <c r="T5" s="183"/>
      <c r="U5" s="183"/>
      <c r="V5" s="186"/>
      <c r="W5" s="182" t="s">
        <v>13</v>
      </c>
      <c r="X5" s="187"/>
      <c r="Y5" s="187"/>
      <c r="Z5" s="187"/>
      <c r="AA5" s="188"/>
      <c r="AB5" s="182" t="s">
        <v>12</v>
      </c>
      <c r="AC5" s="187"/>
      <c r="AD5" s="187"/>
      <c r="AE5" s="187"/>
      <c r="AF5" s="188"/>
      <c r="AG5" s="165" t="s">
        <v>106</v>
      </c>
      <c r="AH5" s="2"/>
    </row>
    <row r="6" spans="1:43" s="3" customFormat="1" ht="13.5" customHeight="1" x14ac:dyDescent="0.2">
      <c r="A6" s="179"/>
      <c r="B6" s="179"/>
      <c r="C6" s="168" t="s">
        <v>5</v>
      </c>
      <c r="D6" s="174"/>
      <c r="E6" s="168" t="s">
        <v>6</v>
      </c>
      <c r="F6" s="169"/>
      <c r="G6" s="170" t="s">
        <v>104</v>
      </c>
      <c r="H6" s="174" t="s">
        <v>5</v>
      </c>
      <c r="I6" s="175"/>
      <c r="J6" s="168" t="s">
        <v>6</v>
      </c>
      <c r="K6" s="169"/>
      <c r="L6" s="172" t="s">
        <v>104</v>
      </c>
      <c r="M6" s="168" t="s">
        <v>5</v>
      </c>
      <c r="N6" s="175"/>
      <c r="O6" s="168" t="s">
        <v>6</v>
      </c>
      <c r="P6" s="169"/>
      <c r="Q6" s="172" t="s">
        <v>104</v>
      </c>
      <c r="R6" s="168" t="s">
        <v>5</v>
      </c>
      <c r="S6" s="175"/>
      <c r="T6" s="168" t="s">
        <v>6</v>
      </c>
      <c r="U6" s="169"/>
      <c r="V6" s="170" t="s">
        <v>104</v>
      </c>
      <c r="W6" s="168" t="s">
        <v>5</v>
      </c>
      <c r="X6" s="175"/>
      <c r="Y6" s="168" t="s">
        <v>6</v>
      </c>
      <c r="Z6" s="169"/>
      <c r="AA6" s="170" t="s">
        <v>104</v>
      </c>
      <c r="AB6" s="168" t="s">
        <v>5</v>
      </c>
      <c r="AC6" s="175"/>
      <c r="AD6" s="168" t="s">
        <v>6</v>
      </c>
      <c r="AE6" s="169"/>
      <c r="AF6" s="170" t="s">
        <v>104</v>
      </c>
      <c r="AG6" s="166"/>
    </row>
    <row r="7" spans="1:43" s="3" customFormat="1" ht="71.25" customHeight="1" x14ac:dyDescent="0.2">
      <c r="A7" s="180"/>
      <c r="B7" s="181"/>
      <c r="C7" s="15" t="s">
        <v>3</v>
      </c>
      <c r="D7" s="14" t="s">
        <v>4</v>
      </c>
      <c r="E7" s="17" t="s">
        <v>3</v>
      </c>
      <c r="F7" s="18" t="s">
        <v>4</v>
      </c>
      <c r="G7" s="171"/>
      <c r="H7" s="16" t="s">
        <v>3</v>
      </c>
      <c r="I7" s="14" t="s">
        <v>7</v>
      </c>
      <c r="J7" s="16" t="s">
        <v>3</v>
      </c>
      <c r="K7" s="14" t="s">
        <v>7</v>
      </c>
      <c r="L7" s="173"/>
      <c r="M7" s="15" t="s">
        <v>3</v>
      </c>
      <c r="N7" s="14" t="s">
        <v>9</v>
      </c>
      <c r="O7" s="15" t="s">
        <v>3</v>
      </c>
      <c r="P7" s="14" t="s">
        <v>9</v>
      </c>
      <c r="Q7" s="173"/>
      <c r="R7" s="15" t="s">
        <v>3</v>
      </c>
      <c r="S7" s="14" t="s">
        <v>9</v>
      </c>
      <c r="T7" s="15" t="s">
        <v>3</v>
      </c>
      <c r="U7" s="14" t="s">
        <v>9</v>
      </c>
      <c r="V7" s="171"/>
      <c r="W7" s="15" t="s">
        <v>3</v>
      </c>
      <c r="X7" s="14" t="s">
        <v>9</v>
      </c>
      <c r="Y7" s="15" t="s">
        <v>3</v>
      </c>
      <c r="Z7" s="14" t="s">
        <v>9</v>
      </c>
      <c r="AA7" s="171"/>
      <c r="AB7" s="15" t="s">
        <v>3</v>
      </c>
      <c r="AC7" s="14" t="s">
        <v>9</v>
      </c>
      <c r="AD7" s="15" t="s">
        <v>3</v>
      </c>
      <c r="AE7" s="14" t="s">
        <v>9</v>
      </c>
      <c r="AF7" s="171"/>
      <c r="AG7" s="167"/>
    </row>
    <row r="8" spans="1:43" s="4" customFormat="1" ht="12.75" x14ac:dyDescent="0.2">
      <c r="A8" s="6">
        <v>1</v>
      </c>
      <c r="B8" s="12" t="s">
        <v>15</v>
      </c>
      <c r="C8" s="32">
        <f>D8*0.46</f>
        <v>2.3000000000000003</v>
      </c>
      <c r="D8" s="30">
        <v>5</v>
      </c>
      <c r="E8" s="32">
        <f t="shared" ref="C8:E37" si="0">F8*0.46</f>
        <v>2.3000000000000003</v>
      </c>
      <c r="F8" s="30">
        <v>5</v>
      </c>
      <c r="G8" s="62">
        <f>E8*0.1</f>
        <v>0.23000000000000004</v>
      </c>
      <c r="H8" s="8"/>
      <c r="I8" s="8"/>
      <c r="J8" s="5"/>
      <c r="K8" s="8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5"/>
      <c r="AC8" s="6"/>
      <c r="AD8" s="5"/>
      <c r="AE8" s="5"/>
      <c r="AF8" s="6"/>
      <c r="AG8" s="5">
        <f>E8+J8+O8+T8+Y8+AD8</f>
        <v>2.3000000000000003</v>
      </c>
    </row>
    <row r="9" spans="1:43" s="4" customFormat="1" ht="12.75" x14ac:dyDescent="0.2">
      <c r="A9" s="6">
        <f>A8+1</f>
        <v>2</v>
      </c>
      <c r="B9" s="12" t="s">
        <v>16</v>
      </c>
      <c r="C9" s="32">
        <f t="shared" si="0"/>
        <v>1.3800000000000001</v>
      </c>
      <c r="D9" s="30">
        <v>3</v>
      </c>
      <c r="E9" s="32">
        <f t="shared" si="0"/>
        <v>1.3800000000000001</v>
      </c>
      <c r="F9" s="30">
        <v>3</v>
      </c>
      <c r="G9" s="62">
        <f t="shared" ref="G9:G37" si="1">E9*0.1</f>
        <v>0.13800000000000001</v>
      </c>
      <c r="H9" s="5"/>
      <c r="I9" s="6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5"/>
      <c r="AC9" s="6"/>
      <c r="AD9" s="5"/>
      <c r="AE9" s="5"/>
      <c r="AF9" s="6"/>
      <c r="AG9" s="5">
        <f t="shared" ref="AG9:AG57" si="2">E9+J9+O9+T9+Y9+AD9</f>
        <v>1.3800000000000001</v>
      </c>
    </row>
    <row r="10" spans="1:43" s="4" customFormat="1" ht="12.75" x14ac:dyDescent="0.2">
      <c r="A10" s="6">
        <f>A9+1</f>
        <v>3</v>
      </c>
      <c r="B10" s="12" t="s">
        <v>17</v>
      </c>
      <c r="C10" s="32">
        <f t="shared" si="0"/>
        <v>2.3000000000000003</v>
      </c>
      <c r="D10" s="30">
        <v>5</v>
      </c>
      <c r="E10" s="32">
        <f t="shared" si="0"/>
        <v>2.3000000000000003</v>
      </c>
      <c r="F10" s="30">
        <v>5</v>
      </c>
      <c r="G10" s="62">
        <f t="shared" si="1"/>
        <v>0.23000000000000004</v>
      </c>
      <c r="H10" s="5"/>
      <c r="I10" s="6"/>
      <c r="J10" s="5"/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5"/>
      <c r="AC10" s="6"/>
      <c r="AD10" s="5"/>
      <c r="AE10" s="5"/>
      <c r="AF10" s="6"/>
      <c r="AG10" s="5">
        <f t="shared" si="2"/>
        <v>2.3000000000000003</v>
      </c>
    </row>
    <row r="11" spans="1:43" s="4" customFormat="1" ht="12.75" x14ac:dyDescent="0.2">
      <c r="A11" s="6">
        <v>4</v>
      </c>
      <c r="B11" s="12" t="s">
        <v>20</v>
      </c>
      <c r="C11" s="32">
        <f t="shared" si="0"/>
        <v>1.84</v>
      </c>
      <c r="D11" s="30">
        <v>4</v>
      </c>
      <c r="E11" s="32">
        <f t="shared" si="0"/>
        <v>1.84</v>
      </c>
      <c r="F11" s="30">
        <v>4</v>
      </c>
      <c r="G11" s="62">
        <f t="shared" si="1"/>
        <v>0.18400000000000002</v>
      </c>
      <c r="H11" s="5"/>
      <c r="I11" s="6"/>
      <c r="J11" s="5"/>
      <c r="K11" s="5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5"/>
      <c r="AC11" s="6"/>
      <c r="AD11" s="5"/>
      <c r="AE11" s="5"/>
      <c r="AF11" s="6"/>
      <c r="AG11" s="5">
        <f t="shared" si="2"/>
        <v>1.84</v>
      </c>
    </row>
    <row r="12" spans="1:43" s="4" customFormat="1" ht="12.75" x14ac:dyDescent="0.2">
      <c r="A12" s="6">
        <f>A11+1</f>
        <v>5</v>
      </c>
      <c r="B12" s="12" t="s">
        <v>18</v>
      </c>
      <c r="C12" s="32">
        <f t="shared" si="0"/>
        <v>1.84</v>
      </c>
      <c r="D12" s="30">
        <v>4</v>
      </c>
      <c r="E12" s="32">
        <f t="shared" si="0"/>
        <v>1.84</v>
      </c>
      <c r="F12" s="30">
        <v>4</v>
      </c>
      <c r="G12" s="62">
        <f t="shared" si="1"/>
        <v>0.18400000000000002</v>
      </c>
      <c r="H12" s="5"/>
      <c r="I12" s="6"/>
      <c r="J12" s="5"/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5"/>
      <c r="AC12" s="6"/>
      <c r="AD12" s="5"/>
      <c r="AE12" s="5"/>
      <c r="AF12" s="6"/>
      <c r="AG12" s="5">
        <f t="shared" si="2"/>
        <v>1.84</v>
      </c>
    </row>
    <row r="13" spans="1:43" s="4" customFormat="1" ht="12.75" x14ac:dyDescent="0.2">
      <c r="A13" s="6">
        <f>A12+1</f>
        <v>6</v>
      </c>
      <c r="B13" s="12" t="s">
        <v>19</v>
      </c>
      <c r="C13" s="32">
        <f t="shared" si="0"/>
        <v>2.3000000000000003</v>
      </c>
      <c r="D13" s="30">
        <v>5</v>
      </c>
      <c r="E13" s="32">
        <f t="shared" si="0"/>
        <v>2.3000000000000003</v>
      </c>
      <c r="F13" s="30">
        <v>5</v>
      </c>
      <c r="G13" s="62">
        <f t="shared" si="1"/>
        <v>0.23000000000000004</v>
      </c>
      <c r="H13" s="5"/>
      <c r="I13" s="6"/>
      <c r="J13" s="5"/>
      <c r="K13" s="5"/>
      <c r="L13" s="6"/>
      <c r="M13" s="6"/>
      <c r="N13" s="6"/>
      <c r="O13" s="6"/>
      <c r="P13" s="6"/>
      <c r="Q13" s="6"/>
      <c r="R13" s="8"/>
      <c r="S13" s="6"/>
      <c r="T13" s="8"/>
      <c r="U13" s="6"/>
      <c r="V13" s="8"/>
      <c r="W13" s="6"/>
      <c r="X13" s="6"/>
      <c r="Y13" s="6"/>
      <c r="Z13" s="6"/>
      <c r="AA13" s="6"/>
      <c r="AB13" s="5"/>
      <c r="AC13" s="6"/>
      <c r="AD13" s="5"/>
      <c r="AE13" s="5"/>
      <c r="AF13" s="6"/>
      <c r="AG13" s="5">
        <f t="shared" si="2"/>
        <v>2.3000000000000003</v>
      </c>
    </row>
    <row r="14" spans="1:43" s="4" customFormat="1" ht="12.75" x14ac:dyDescent="0.2">
      <c r="A14" s="6">
        <v>7</v>
      </c>
      <c r="B14" s="12" t="s">
        <v>21</v>
      </c>
      <c r="C14" s="32">
        <f t="shared" si="0"/>
        <v>1.84</v>
      </c>
      <c r="D14" s="30">
        <v>4</v>
      </c>
      <c r="E14" s="32">
        <f t="shared" si="0"/>
        <v>1.84</v>
      </c>
      <c r="F14" s="30">
        <v>4</v>
      </c>
      <c r="G14" s="62">
        <f t="shared" si="1"/>
        <v>0.18400000000000002</v>
      </c>
      <c r="H14" s="8"/>
      <c r="I14" s="8"/>
      <c r="J14" s="8"/>
      <c r="K14" s="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5"/>
      <c r="AC14" s="6"/>
      <c r="AD14" s="5"/>
      <c r="AE14" s="5"/>
      <c r="AF14" s="6"/>
      <c r="AG14" s="5">
        <f t="shared" si="2"/>
        <v>1.84</v>
      </c>
    </row>
    <row r="15" spans="1:43" s="4" customFormat="1" ht="12.75" x14ac:dyDescent="0.2">
      <c r="A15" s="6">
        <v>8</v>
      </c>
      <c r="B15" s="12" t="s">
        <v>22</v>
      </c>
      <c r="C15" s="32">
        <f t="shared" si="0"/>
        <v>2.3000000000000003</v>
      </c>
      <c r="D15" s="30">
        <v>5</v>
      </c>
      <c r="E15" s="32">
        <f t="shared" si="0"/>
        <v>2.3000000000000003</v>
      </c>
      <c r="F15" s="30">
        <v>5</v>
      </c>
      <c r="G15" s="62">
        <f t="shared" si="1"/>
        <v>0.23000000000000004</v>
      </c>
      <c r="H15" s="5"/>
      <c r="I15" s="6"/>
      <c r="J15" s="5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5"/>
      <c r="AC15" s="6"/>
      <c r="AD15" s="5"/>
      <c r="AE15" s="5"/>
      <c r="AF15" s="6"/>
      <c r="AG15" s="5">
        <f t="shared" si="2"/>
        <v>2.3000000000000003</v>
      </c>
    </row>
    <row r="16" spans="1:43" s="4" customFormat="1" ht="12.75" x14ac:dyDescent="0.2">
      <c r="A16" s="6">
        <f>A15+1</f>
        <v>9</v>
      </c>
      <c r="B16" s="12" t="s">
        <v>23</v>
      </c>
      <c r="C16" s="32">
        <f t="shared" si="0"/>
        <v>2.3000000000000003</v>
      </c>
      <c r="D16" s="30">
        <v>5</v>
      </c>
      <c r="E16" s="32">
        <f t="shared" si="0"/>
        <v>2.3000000000000003</v>
      </c>
      <c r="F16" s="30">
        <v>5</v>
      </c>
      <c r="G16" s="62">
        <f t="shared" si="1"/>
        <v>0.23000000000000004</v>
      </c>
      <c r="H16" s="5"/>
      <c r="I16" s="6"/>
      <c r="J16" s="5"/>
      <c r="K16" s="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5"/>
      <c r="AC16" s="6"/>
      <c r="AD16" s="5"/>
      <c r="AE16" s="25"/>
      <c r="AF16" s="6"/>
      <c r="AG16" s="5">
        <f t="shared" si="2"/>
        <v>2.3000000000000003</v>
      </c>
    </row>
    <row r="17" spans="1:33" s="4" customFormat="1" ht="12.75" x14ac:dyDescent="0.2">
      <c r="A17" s="6">
        <v>10</v>
      </c>
      <c r="B17" s="12" t="s">
        <v>24</v>
      </c>
      <c r="C17" s="32">
        <f t="shared" si="0"/>
        <v>1.84</v>
      </c>
      <c r="D17" s="30">
        <v>4</v>
      </c>
      <c r="E17" s="32">
        <f t="shared" si="0"/>
        <v>1.84</v>
      </c>
      <c r="F17" s="30">
        <v>4</v>
      </c>
      <c r="G17" s="62">
        <f t="shared" si="1"/>
        <v>0.18400000000000002</v>
      </c>
      <c r="H17" s="5"/>
      <c r="I17" s="6"/>
      <c r="J17" s="5"/>
      <c r="K17" s="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5"/>
      <c r="AC17" s="6"/>
      <c r="AD17" s="5"/>
      <c r="AE17" s="5"/>
      <c r="AF17" s="6"/>
      <c r="AG17" s="5">
        <f t="shared" si="2"/>
        <v>1.84</v>
      </c>
    </row>
    <row r="18" spans="1:33" s="4" customFormat="1" ht="12.75" x14ac:dyDescent="0.2">
      <c r="A18" s="6">
        <f>A17+1</f>
        <v>11</v>
      </c>
      <c r="B18" s="12" t="s">
        <v>25</v>
      </c>
      <c r="C18" s="32">
        <f t="shared" si="0"/>
        <v>2.3000000000000003</v>
      </c>
      <c r="D18" s="30">
        <v>5</v>
      </c>
      <c r="E18" s="32">
        <f t="shared" si="0"/>
        <v>2.3000000000000003</v>
      </c>
      <c r="F18" s="30">
        <v>5</v>
      </c>
      <c r="G18" s="62">
        <f t="shared" si="1"/>
        <v>0.23000000000000004</v>
      </c>
      <c r="H18" s="5"/>
      <c r="I18" s="6"/>
      <c r="J18" s="5"/>
      <c r="K18" s="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5"/>
      <c r="AC18" s="6"/>
      <c r="AD18" s="5"/>
      <c r="AE18" s="5"/>
      <c r="AF18" s="6"/>
      <c r="AG18" s="5">
        <f t="shared" si="2"/>
        <v>2.3000000000000003</v>
      </c>
    </row>
    <row r="19" spans="1:33" s="4" customFormat="1" ht="12.75" x14ac:dyDescent="0.2">
      <c r="A19" s="6">
        <f>A18+1</f>
        <v>12</v>
      </c>
      <c r="B19" s="12" t="s">
        <v>26</v>
      </c>
      <c r="C19" s="32">
        <f t="shared" si="0"/>
        <v>2.3000000000000003</v>
      </c>
      <c r="D19" s="30">
        <v>5</v>
      </c>
      <c r="E19" s="32">
        <f t="shared" si="0"/>
        <v>2.3000000000000003</v>
      </c>
      <c r="F19" s="30">
        <v>5</v>
      </c>
      <c r="G19" s="62">
        <f t="shared" si="1"/>
        <v>0.23000000000000004</v>
      </c>
      <c r="H19" s="5"/>
      <c r="I19" s="6"/>
      <c r="J19" s="5"/>
      <c r="K19" s="5"/>
      <c r="L19" s="6"/>
      <c r="M19" s="6"/>
      <c r="N19" s="6"/>
      <c r="O19" s="6"/>
      <c r="P19" s="6"/>
      <c r="Q19" s="6"/>
      <c r="R19" s="8"/>
      <c r="S19" s="6"/>
      <c r="T19" s="8"/>
      <c r="U19" s="6"/>
      <c r="V19" s="8"/>
      <c r="W19" s="6"/>
      <c r="X19" s="6"/>
      <c r="Y19" s="6"/>
      <c r="Z19" s="6"/>
      <c r="AA19" s="6"/>
      <c r="AB19" s="5"/>
      <c r="AC19" s="6"/>
      <c r="AD19" s="5"/>
      <c r="AE19" s="5"/>
      <c r="AF19" s="6"/>
      <c r="AG19" s="5">
        <f t="shared" si="2"/>
        <v>2.3000000000000003</v>
      </c>
    </row>
    <row r="20" spans="1:33" s="4" customFormat="1" ht="12.75" x14ac:dyDescent="0.2">
      <c r="A20" s="6">
        <v>13</v>
      </c>
      <c r="B20" s="12" t="s">
        <v>27</v>
      </c>
      <c r="C20" s="32">
        <f t="shared" si="0"/>
        <v>1.84</v>
      </c>
      <c r="D20" s="30">
        <v>4</v>
      </c>
      <c r="E20" s="32">
        <f t="shared" si="0"/>
        <v>1.84</v>
      </c>
      <c r="F20" s="30">
        <v>4</v>
      </c>
      <c r="G20" s="62">
        <f t="shared" si="1"/>
        <v>0.18400000000000002</v>
      </c>
      <c r="H20" s="8"/>
      <c r="I20" s="8"/>
      <c r="J20" s="8"/>
      <c r="K20" s="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5"/>
      <c r="AC20" s="6"/>
      <c r="AD20" s="5"/>
      <c r="AE20" s="5"/>
      <c r="AF20" s="6"/>
      <c r="AG20" s="5">
        <f t="shared" si="2"/>
        <v>1.84</v>
      </c>
    </row>
    <row r="21" spans="1:33" s="4" customFormat="1" ht="12.75" x14ac:dyDescent="0.2">
      <c r="A21" s="6">
        <f>A20+1</f>
        <v>14</v>
      </c>
      <c r="B21" s="12" t="s">
        <v>28</v>
      </c>
      <c r="C21" s="32">
        <f t="shared" si="0"/>
        <v>2.3000000000000003</v>
      </c>
      <c r="D21" s="30">
        <v>5</v>
      </c>
      <c r="E21" s="32">
        <f t="shared" si="0"/>
        <v>2.3000000000000003</v>
      </c>
      <c r="F21" s="30">
        <v>5</v>
      </c>
      <c r="G21" s="62">
        <f t="shared" si="1"/>
        <v>0.23000000000000004</v>
      </c>
      <c r="H21" s="5"/>
      <c r="I21" s="6"/>
      <c r="J21" s="5"/>
      <c r="K21" s="5"/>
      <c r="L21" s="6"/>
      <c r="M21" s="1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5"/>
      <c r="AC21" s="6"/>
      <c r="AD21" s="5"/>
      <c r="AE21" s="5"/>
      <c r="AF21" s="6"/>
      <c r="AG21" s="5">
        <f t="shared" si="2"/>
        <v>2.3000000000000003</v>
      </c>
    </row>
    <row r="22" spans="1:33" s="4" customFormat="1" ht="12.75" x14ac:dyDescent="0.2">
      <c r="A22" s="6">
        <f>A21+1</f>
        <v>15</v>
      </c>
      <c r="B22" s="12" t="s">
        <v>29</v>
      </c>
      <c r="C22" s="32">
        <f t="shared" si="0"/>
        <v>2.3000000000000003</v>
      </c>
      <c r="D22" s="30">
        <v>5</v>
      </c>
      <c r="E22" s="32">
        <f t="shared" si="0"/>
        <v>2.3000000000000003</v>
      </c>
      <c r="F22" s="30">
        <v>5</v>
      </c>
      <c r="G22" s="62">
        <f t="shared" si="1"/>
        <v>0.23000000000000004</v>
      </c>
      <c r="H22" s="5"/>
      <c r="I22" s="6"/>
      <c r="J22" s="5"/>
      <c r="K22" s="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5"/>
      <c r="AC22" s="6"/>
      <c r="AD22" s="5"/>
      <c r="AE22" s="5"/>
      <c r="AF22" s="6"/>
      <c r="AG22" s="5">
        <f t="shared" si="2"/>
        <v>2.3000000000000003</v>
      </c>
    </row>
    <row r="23" spans="1:33" s="4" customFormat="1" ht="12.75" x14ac:dyDescent="0.2">
      <c r="A23" s="6">
        <v>16</v>
      </c>
      <c r="B23" s="12" t="s">
        <v>30</v>
      </c>
      <c r="C23" s="32">
        <f t="shared" si="0"/>
        <v>1.84</v>
      </c>
      <c r="D23" s="30">
        <v>4</v>
      </c>
      <c r="E23" s="32">
        <f t="shared" si="0"/>
        <v>1.84</v>
      </c>
      <c r="F23" s="30">
        <v>4</v>
      </c>
      <c r="G23" s="62">
        <f t="shared" si="1"/>
        <v>0.18400000000000002</v>
      </c>
      <c r="H23" s="8"/>
      <c r="I23" s="6"/>
      <c r="J23" s="8"/>
      <c r="K23" s="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5"/>
      <c r="AC23" s="6"/>
      <c r="AD23" s="5"/>
      <c r="AE23" s="5"/>
      <c r="AF23" s="6"/>
      <c r="AG23" s="5">
        <f t="shared" si="2"/>
        <v>1.84</v>
      </c>
    </row>
    <row r="24" spans="1:33" s="4" customFormat="1" ht="12.75" x14ac:dyDescent="0.2">
      <c r="A24" s="6">
        <f>A23+1</f>
        <v>17</v>
      </c>
      <c r="B24" s="12" t="s">
        <v>31</v>
      </c>
      <c r="C24" s="32">
        <f t="shared" si="0"/>
        <v>2.3000000000000003</v>
      </c>
      <c r="D24" s="30">
        <v>5</v>
      </c>
      <c r="E24" s="32">
        <f t="shared" si="0"/>
        <v>2.3000000000000003</v>
      </c>
      <c r="F24" s="30">
        <v>5</v>
      </c>
      <c r="G24" s="62">
        <f t="shared" si="1"/>
        <v>0.23000000000000004</v>
      </c>
      <c r="H24" s="5"/>
      <c r="I24" s="6"/>
      <c r="J24" s="5"/>
      <c r="K24" s="5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5"/>
      <c r="AC24" s="6"/>
      <c r="AD24" s="5"/>
      <c r="AE24" s="5"/>
      <c r="AF24" s="6"/>
      <c r="AG24" s="5">
        <f t="shared" si="2"/>
        <v>2.3000000000000003</v>
      </c>
    </row>
    <row r="25" spans="1:33" s="4" customFormat="1" ht="12.75" x14ac:dyDescent="0.2">
      <c r="A25" s="6">
        <f>A24+1</f>
        <v>18</v>
      </c>
      <c r="B25" s="12" t="s">
        <v>32</v>
      </c>
      <c r="C25" s="32">
        <f t="shared" si="0"/>
        <v>1.3800000000000001</v>
      </c>
      <c r="D25" s="30">
        <v>3</v>
      </c>
      <c r="E25" s="32">
        <f t="shared" si="0"/>
        <v>1.3800000000000001</v>
      </c>
      <c r="F25" s="30">
        <v>3</v>
      </c>
      <c r="G25" s="62">
        <f t="shared" si="1"/>
        <v>0.13800000000000001</v>
      </c>
      <c r="H25" s="5"/>
      <c r="I25" s="6"/>
      <c r="J25" s="5"/>
      <c r="K25" s="5"/>
      <c r="L25" s="6"/>
      <c r="M25" s="6"/>
      <c r="N25" s="6"/>
      <c r="O25" s="6"/>
      <c r="P25" s="6"/>
      <c r="Q25" s="6"/>
      <c r="R25" s="8"/>
      <c r="S25" s="6"/>
      <c r="T25" s="8"/>
      <c r="U25" s="6"/>
      <c r="V25" s="8"/>
      <c r="W25" s="6"/>
      <c r="X25" s="6"/>
      <c r="Y25" s="6"/>
      <c r="Z25" s="6"/>
      <c r="AA25" s="6"/>
      <c r="AB25" s="5"/>
      <c r="AC25" s="6"/>
      <c r="AD25" s="5"/>
      <c r="AE25" s="5"/>
      <c r="AF25" s="6"/>
      <c r="AG25" s="5">
        <f t="shared" si="2"/>
        <v>1.3800000000000001</v>
      </c>
    </row>
    <row r="26" spans="1:33" ht="12.75" x14ac:dyDescent="0.2">
      <c r="A26" s="6">
        <v>19</v>
      </c>
      <c r="B26" s="12" t="s">
        <v>33</v>
      </c>
      <c r="C26" s="32">
        <f t="shared" si="0"/>
        <v>1.3800000000000001</v>
      </c>
      <c r="D26" s="30">
        <v>3</v>
      </c>
      <c r="E26" s="32">
        <f t="shared" si="0"/>
        <v>1.3800000000000001</v>
      </c>
      <c r="F26" s="30">
        <v>3</v>
      </c>
      <c r="G26" s="62">
        <f t="shared" si="1"/>
        <v>0.13800000000000001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5">
        <f t="shared" si="2"/>
        <v>1.3800000000000001</v>
      </c>
    </row>
    <row r="27" spans="1:33" ht="12.75" x14ac:dyDescent="0.2">
      <c r="A27" s="6">
        <f>A26+1</f>
        <v>20</v>
      </c>
      <c r="B27" s="12" t="s">
        <v>34</v>
      </c>
      <c r="C27" s="32">
        <f t="shared" si="0"/>
        <v>0.92</v>
      </c>
      <c r="D27" s="30">
        <v>2</v>
      </c>
      <c r="E27" s="32">
        <f t="shared" si="0"/>
        <v>0.92</v>
      </c>
      <c r="F27" s="30">
        <v>2</v>
      </c>
      <c r="G27" s="62">
        <f t="shared" si="1"/>
        <v>9.2000000000000012E-2</v>
      </c>
      <c r="H27" s="9"/>
      <c r="I27" s="9"/>
      <c r="J27" s="9"/>
      <c r="K27" s="9"/>
      <c r="L27" s="20"/>
      <c r="M27" s="9"/>
      <c r="N27" s="9"/>
      <c r="O27" s="9"/>
      <c r="P27" s="9"/>
      <c r="Q27" s="20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5">
        <f t="shared" si="2"/>
        <v>0.92</v>
      </c>
    </row>
    <row r="28" spans="1:33" ht="12.75" x14ac:dyDescent="0.2">
      <c r="A28" s="6">
        <f>A27+1</f>
        <v>21</v>
      </c>
      <c r="B28" s="12" t="s">
        <v>35</v>
      </c>
      <c r="C28" s="32">
        <f t="shared" si="0"/>
        <v>1.3800000000000001</v>
      </c>
      <c r="D28" s="30">
        <v>3</v>
      </c>
      <c r="E28" s="32">
        <f t="shared" si="0"/>
        <v>1.3800000000000001</v>
      </c>
      <c r="F28" s="30">
        <v>3</v>
      </c>
      <c r="G28" s="62">
        <f t="shared" si="1"/>
        <v>0.13800000000000001</v>
      </c>
      <c r="H28" s="9"/>
      <c r="I28" s="9"/>
      <c r="J28" s="9"/>
      <c r="K28" s="9"/>
      <c r="L28" s="20"/>
      <c r="M28" s="9"/>
      <c r="N28" s="9"/>
      <c r="O28" s="9"/>
      <c r="P28" s="9"/>
      <c r="Q28" s="20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>
        <f t="shared" si="2"/>
        <v>1.3800000000000001</v>
      </c>
    </row>
    <row r="29" spans="1:33" ht="12.75" x14ac:dyDescent="0.2">
      <c r="A29" s="6">
        <v>22</v>
      </c>
      <c r="B29" s="12" t="s">
        <v>36</v>
      </c>
      <c r="C29" s="32">
        <f t="shared" si="0"/>
        <v>0.92</v>
      </c>
      <c r="D29" s="30">
        <v>2</v>
      </c>
      <c r="E29" s="32">
        <f t="shared" si="0"/>
        <v>0.92</v>
      </c>
      <c r="F29" s="30">
        <v>2</v>
      </c>
      <c r="G29" s="62">
        <f t="shared" si="1"/>
        <v>9.2000000000000012E-2</v>
      </c>
      <c r="H29" s="9"/>
      <c r="I29" s="9"/>
      <c r="J29" s="9"/>
      <c r="K29" s="9"/>
      <c r="L29" s="20"/>
      <c r="M29" s="9"/>
      <c r="N29" s="9"/>
      <c r="O29" s="9"/>
      <c r="P29" s="9"/>
      <c r="Q29" s="20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5">
        <f t="shared" si="2"/>
        <v>0.92</v>
      </c>
    </row>
    <row r="30" spans="1:33" ht="12.75" x14ac:dyDescent="0.2">
      <c r="A30" s="6">
        <f>A29+1</f>
        <v>23</v>
      </c>
      <c r="B30" s="12" t="s">
        <v>37</v>
      </c>
      <c r="C30" s="32">
        <f t="shared" si="0"/>
        <v>1.3800000000000001</v>
      </c>
      <c r="D30" s="30">
        <v>3</v>
      </c>
      <c r="E30" s="32">
        <f t="shared" si="0"/>
        <v>1.3800000000000001</v>
      </c>
      <c r="F30" s="30">
        <v>3</v>
      </c>
      <c r="G30" s="62">
        <f t="shared" si="1"/>
        <v>0.13800000000000001</v>
      </c>
      <c r="H30" s="9"/>
      <c r="I30" s="9"/>
      <c r="J30" s="9"/>
      <c r="K30" s="9"/>
      <c r="L30" s="20"/>
      <c r="M30" s="9"/>
      <c r="N30" s="9"/>
      <c r="O30" s="9"/>
      <c r="P30" s="9"/>
      <c r="Q30" s="20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">
        <f t="shared" si="2"/>
        <v>1.3800000000000001</v>
      </c>
    </row>
    <row r="31" spans="1:33" ht="12.75" x14ac:dyDescent="0.2">
      <c r="A31" s="6">
        <f>A30+1</f>
        <v>24</v>
      </c>
      <c r="B31" s="12" t="s">
        <v>53</v>
      </c>
      <c r="C31" s="32">
        <f t="shared" si="0"/>
        <v>0.46</v>
      </c>
      <c r="D31" s="30">
        <v>1</v>
      </c>
      <c r="E31" s="32">
        <f t="shared" si="0"/>
        <v>0.46</v>
      </c>
      <c r="F31" s="30">
        <v>1</v>
      </c>
      <c r="G31" s="62">
        <f t="shared" si="1"/>
        <v>4.6000000000000006E-2</v>
      </c>
      <c r="H31" s="6">
        <v>106.8</v>
      </c>
      <c r="I31" s="6">
        <v>106.8</v>
      </c>
      <c r="J31" s="6">
        <v>106.9</v>
      </c>
      <c r="K31" s="6">
        <v>97</v>
      </c>
      <c r="L31" s="20">
        <f>J31*0.05</f>
        <v>5.3450000000000006</v>
      </c>
      <c r="M31" s="9"/>
      <c r="N31" s="9"/>
      <c r="O31" s="9"/>
      <c r="P31" s="9"/>
      <c r="Q31" s="20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5">
        <f t="shared" si="2"/>
        <v>107.36</v>
      </c>
    </row>
    <row r="32" spans="1:33" ht="12.75" x14ac:dyDescent="0.2">
      <c r="A32" s="6">
        <v>25</v>
      </c>
      <c r="B32" s="12" t="s">
        <v>38</v>
      </c>
      <c r="C32" s="32">
        <f t="shared" si="0"/>
        <v>1.3800000000000001</v>
      </c>
      <c r="D32" s="30">
        <v>3</v>
      </c>
      <c r="E32" s="32">
        <f t="shared" si="0"/>
        <v>1.3800000000000001</v>
      </c>
      <c r="F32" s="30">
        <v>3</v>
      </c>
      <c r="G32" s="62">
        <f t="shared" si="1"/>
        <v>0.13800000000000001</v>
      </c>
      <c r="H32" s="8">
        <v>70.319999999999993</v>
      </c>
      <c r="I32" s="8">
        <v>70.319999999999993</v>
      </c>
      <c r="J32" s="6">
        <v>98.8</v>
      </c>
      <c r="K32" s="6">
        <v>104</v>
      </c>
      <c r="L32" s="20">
        <f>J32*0.05</f>
        <v>4.9400000000000004</v>
      </c>
      <c r="M32" s="9"/>
      <c r="N32" s="9"/>
      <c r="O32" s="9"/>
      <c r="P32" s="9"/>
      <c r="Q32" s="20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5">
        <f t="shared" si="2"/>
        <v>100.17999999999999</v>
      </c>
    </row>
    <row r="33" spans="1:33" ht="12.75" x14ac:dyDescent="0.2">
      <c r="A33" s="6">
        <f>A32+1</f>
        <v>26</v>
      </c>
      <c r="B33" s="12" t="s">
        <v>39</v>
      </c>
      <c r="C33" s="32">
        <f t="shared" si="0"/>
        <v>1.3800000000000001</v>
      </c>
      <c r="D33" s="30">
        <v>3</v>
      </c>
      <c r="E33" s="32">
        <f t="shared" si="0"/>
        <v>1.3800000000000001</v>
      </c>
      <c r="F33" s="30">
        <v>3</v>
      </c>
      <c r="G33" s="62">
        <f t="shared" si="1"/>
        <v>0.13800000000000001</v>
      </c>
      <c r="H33" s="9"/>
      <c r="I33" s="9"/>
      <c r="J33" s="9"/>
      <c r="K33" s="9"/>
      <c r="L33" s="20"/>
      <c r="M33" s="21">
        <v>30</v>
      </c>
      <c r="N33" s="20">
        <v>1</v>
      </c>
      <c r="O33" s="21">
        <v>18.059999999999999</v>
      </c>
      <c r="P33" s="20">
        <v>1</v>
      </c>
      <c r="Q33" s="20">
        <f>O33*0.15</f>
        <v>2.7089999999999996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5">
        <f t="shared" si="2"/>
        <v>19.439999999999998</v>
      </c>
    </row>
    <row r="34" spans="1:33" ht="12.75" x14ac:dyDescent="0.2">
      <c r="A34" s="6">
        <f>A33+1</f>
        <v>27</v>
      </c>
      <c r="B34" s="12" t="s">
        <v>40</v>
      </c>
      <c r="C34" s="32">
        <f t="shared" si="0"/>
        <v>1.3800000000000001</v>
      </c>
      <c r="D34" s="30">
        <v>3</v>
      </c>
      <c r="E34" s="32">
        <f t="shared" si="0"/>
        <v>1.3800000000000001</v>
      </c>
      <c r="F34" s="30">
        <v>3</v>
      </c>
      <c r="G34" s="62">
        <f t="shared" si="1"/>
        <v>0.13800000000000001</v>
      </c>
      <c r="H34" s="9"/>
      <c r="I34" s="9"/>
      <c r="J34" s="9"/>
      <c r="K34" s="9"/>
      <c r="L34" s="20"/>
      <c r="M34" s="21">
        <v>30</v>
      </c>
      <c r="N34" s="20">
        <v>1</v>
      </c>
      <c r="O34" s="21">
        <v>18.09</v>
      </c>
      <c r="P34" s="20">
        <v>1</v>
      </c>
      <c r="Q34" s="20">
        <f>O34*0.15</f>
        <v>2.7134999999999998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5">
        <f t="shared" si="2"/>
        <v>19.47</v>
      </c>
    </row>
    <row r="35" spans="1:33" ht="12.75" x14ac:dyDescent="0.2">
      <c r="A35" s="6">
        <v>28</v>
      </c>
      <c r="B35" s="12" t="s">
        <v>41</v>
      </c>
      <c r="C35" s="32">
        <f t="shared" si="0"/>
        <v>1.3800000000000001</v>
      </c>
      <c r="D35" s="30">
        <v>3</v>
      </c>
      <c r="E35" s="32">
        <f t="shared" si="0"/>
        <v>1.3800000000000001</v>
      </c>
      <c r="F35" s="30">
        <v>3</v>
      </c>
      <c r="G35" s="62">
        <f t="shared" si="1"/>
        <v>0.13800000000000001</v>
      </c>
      <c r="H35" s="9"/>
      <c r="I35" s="9"/>
      <c r="J35" s="9"/>
      <c r="K35" s="9"/>
      <c r="L35" s="20"/>
      <c r="M35" s="9"/>
      <c r="N35" s="9"/>
      <c r="O35" s="9"/>
      <c r="P35" s="9"/>
      <c r="Q35" s="20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5">
        <f t="shared" si="2"/>
        <v>1.3800000000000001</v>
      </c>
    </row>
    <row r="36" spans="1:33" ht="12.75" x14ac:dyDescent="0.2">
      <c r="A36" s="6">
        <f>A35+1</f>
        <v>29</v>
      </c>
      <c r="B36" s="12" t="s">
        <v>42</v>
      </c>
      <c r="C36" s="32">
        <f t="shared" si="0"/>
        <v>1.3800000000000001</v>
      </c>
      <c r="D36" s="30">
        <v>3</v>
      </c>
      <c r="E36" s="32">
        <f t="shared" si="0"/>
        <v>1.3800000000000001</v>
      </c>
      <c r="F36" s="30">
        <v>3</v>
      </c>
      <c r="G36" s="62">
        <f t="shared" si="1"/>
        <v>0.13800000000000001</v>
      </c>
      <c r="H36" s="9"/>
      <c r="I36" s="9"/>
      <c r="J36" s="9"/>
      <c r="K36" s="9"/>
      <c r="L36" s="20"/>
      <c r="M36" s="9"/>
      <c r="N36" s="9"/>
      <c r="O36" s="9"/>
      <c r="P36" s="9"/>
      <c r="Q36" s="20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5">
        <f t="shared" si="2"/>
        <v>1.3800000000000001</v>
      </c>
    </row>
    <row r="37" spans="1:33" ht="12.75" x14ac:dyDescent="0.2">
      <c r="A37" s="6">
        <f>A36+1</f>
        <v>30</v>
      </c>
      <c r="B37" s="12" t="s">
        <v>43</v>
      </c>
      <c r="C37" s="32">
        <f t="shared" si="0"/>
        <v>1.3800000000000001</v>
      </c>
      <c r="D37" s="30">
        <v>3</v>
      </c>
      <c r="E37" s="32">
        <f t="shared" si="0"/>
        <v>1.3800000000000001</v>
      </c>
      <c r="F37" s="30">
        <v>3</v>
      </c>
      <c r="G37" s="62">
        <f t="shared" si="1"/>
        <v>0.13800000000000001</v>
      </c>
      <c r="H37" s="9"/>
      <c r="I37" s="9"/>
      <c r="J37" s="9"/>
      <c r="K37" s="9"/>
      <c r="L37" s="20"/>
      <c r="M37" s="9"/>
      <c r="N37" s="9"/>
      <c r="O37" s="9"/>
      <c r="P37" s="9"/>
      <c r="Q37" s="20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5">
        <f t="shared" si="2"/>
        <v>1.3800000000000001</v>
      </c>
    </row>
    <row r="38" spans="1:33" ht="12.75" x14ac:dyDescent="0.2">
      <c r="A38" s="6">
        <v>31</v>
      </c>
      <c r="B38" s="12" t="s">
        <v>44</v>
      </c>
      <c r="C38" s="31"/>
      <c r="D38" s="7"/>
      <c r="E38" s="31"/>
      <c r="F38" s="7"/>
      <c r="G38" s="9"/>
      <c r="H38" s="9"/>
      <c r="I38" s="9"/>
      <c r="J38" s="9"/>
      <c r="K38" s="9"/>
      <c r="L38" s="20"/>
      <c r="M38" s="9"/>
      <c r="N38" s="9"/>
      <c r="O38" s="9"/>
      <c r="P38" s="9"/>
      <c r="Q38" s="20"/>
      <c r="R38" s="8">
        <v>43.27</v>
      </c>
      <c r="S38" s="6">
        <v>4</v>
      </c>
      <c r="T38" s="6">
        <v>40.799999999999997</v>
      </c>
      <c r="U38" s="6">
        <v>4</v>
      </c>
      <c r="V38" s="20">
        <f>T38*0.15</f>
        <v>6.1199999999999992</v>
      </c>
      <c r="W38" s="20">
        <v>1.3</v>
      </c>
      <c r="X38" s="20">
        <v>9</v>
      </c>
      <c r="Y38" s="20">
        <v>1.3</v>
      </c>
      <c r="Z38" s="20">
        <v>9</v>
      </c>
      <c r="AA38" s="20">
        <f t="shared" ref="AA38:AA43" si="3">Y38*0.15</f>
        <v>0.19500000000000001</v>
      </c>
      <c r="AB38" s="6">
        <v>3.5</v>
      </c>
      <c r="AC38" s="6">
        <v>24</v>
      </c>
      <c r="AD38" s="6">
        <v>3.5</v>
      </c>
      <c r="AE38" s="6">
        <v>24</v>
      </c>
      <c r="AF38" s="20">
        <f t="shared" ref="AF38:AF43" si="4">AD38*0.15</f>
        <v>0.52500000000000002</v>
      </c>
      <c r="AG38" s="5">
        <f t="shared" si="2"/>
        <v>45.599999999999994</v>
      </c>
    </row>
    <row r="39" spans="1:33" ht="12.75" x14ac:dyDescent="0.2">
      <c r="A39" s="6">
        <f>A38+1</f>
        <v>32</v>
      </c>
      <c r="B39" s="12" t="s">
        <v>45</v>
      </c>
      <c r="C39" s="31"/>
      <c r="D39" s="7"/>
      <c r="E39" s="31"/>
      <c r="F39" s="7"/>
      <c r="G39" s="9"/>
      <c r="H39" s="9"/>
      <c r="I39" s="9"/>
      <c r="J39" s="9"/>
      <c r="K39" s="9"/>
      <c r="L39" s="20"/>
      <c r="M39" s="9"/>
      <c r="N39" s="9"/>
      <c r="O39" s="9"/>
      <c r="P39" s="9"/>
      <c r="Q39" s="20"/>
      <c r="R39" s="8">
        <v>43.27</v>
      </c>
      <c r="S39" s="6">
        <v>4</v>
      </c>
      <c r="T39" s="6">
        <v>40.799999999999997</v>
      </c>
      <c r="U39" s="6">
        <v>4</v>
      </c>
      <c r="V39" s="20">
        <f>T39*0.15</f>
        <v>6.1199999999999992</v>
      </c>
      <c r="W39" s="20">
        <v>0.9</v>
      </c>
      <c r="X39" s="20">
        <v>6</v>
      </c>
      <c r="Y39" s="20">
        <v>0.5</v>
      </c>
      <c r="Z39" s="20">
        <v>3</v>
      </c>
      <c r="AA39" s="20">
        <f t="shared" si="3"/>
        <v>7.4999999999999997E-2</v>
      </c>
      <c r="AB39" s="6">
        <v>4.5</v>
      </c>
      <c r="AC39" s="6">
        <v>30</v>
      </c>
      <c r="AD39" s="6">
        <v>4.5</v>
      </c>
      <c r="AE39" s="6">
        <v>30</v>
      </c>
      <c r="AF39" s="20">
        <f t="shared" si="4"/>
        <v>0.67499999999999993</v>
      </c>
      <c r="AG39" s="5">
        <f t="shared" si="2"/>
        <v>45.8</v>
      </c>
    </row>
    <row r="40" spans="1:33" ht="12.75" x14ac:dyDescent="0.2">
      <c r="A40" s="6">
        <f>A39+1</f>
        <v>33</v>
      </c>
      <c r="B40" s="12" t="s">
        <v>46</v>
      </c>
      <c r="C40" s="31"/>
      <c r="D40" s="7"/>
      <c r="E40" s="31"/>
      <c r="F40" s="7"/>
      <c r="G40" s="9"/>
      <c r="H40" s="9"/>
      <c r="I40" s="9"/>
      <c r="J40" s="9"/>
      <c r="K40" s="9"/>
      <c r="L40" s="20"/>
      <c r="M40" s="9"/>
      <c r="N40" s="9"/>
      <c r="O40" s="9"/>
      <c r="P40" s="9"/>
      <c r="Q40" s="20"/>
      <c r="R40" s="8">
        <v>43.27</v>
      </c>
      <c r="S40" s="6">
        <v>4</v>
      </c>
      <c r="T40" s="6">
        <v>40.799999999999997</v>
      </c>
      <c r="U40" s="6">
        <v>4</v>
      </c>
      <c r="V40" s="20">
        <f>T40*0.15</f>
        <v>6.1199999999999992</v>
      </c>
      <c r="W40" s="20">
        <v>0.9</v>
      </c>
      <c r="X40" s="20">
        <v>6</v>
      </c>
      <c r="Y40" s="20">
        <v>0.5</v>
      </c>
      <c r="Z40" s="20">
        <v>3</v>
      </c>
      <c r="AA40" s="20">
        <f t="shared" si="3"/>
        <v>7.4999999999999997E-2</v>
      </c>
      <c r="AB40" s="6">
        <v>4.5</v>
      </c>
      <c r="AC40" s="6">
        <v>30</v>
      </c>
      <c r="AD40" s="6">
        <v>4.5</v>
      </c>
      <c r="AE40" s="6">
        <v>30</v>
      </c>
      <c r="AF40" s="20">
        <f t="shared" si="4"/>
        <v>0.67499999999999993</v>
      </c>
      <c r="AG40" s="5">
        <f t="shared" si="2"/>
        <v>45.8</v>
      </c>
    </row>
    <row r="41" spans="1:33" ht="12.75" x14ac:dyDescent="0.2">
      <c r="A41" s="6">
        <v>34</v>
      </c>
      <c r="B41" s="12" t="s">
        <v>47</v>
      </c>
      <c r="C41" s="31"/>
      <c r="D41" s="7"/>
      <c r="E41" s="31"/>
      <c r="F41" s="7"/>
      <c r="G41" s="9"/>
      <c r="H41" s="9"/>
      <c r="I41" s="9"/>
      <c r="J41" s="9"/>
      <c r="K41" s="9"/>
      <c r="L41" s="20"/>
      <c r="M41" s="9"/>
      <c r="N41" s="9"/>
      <c r="O41" s="9"/>
      <c r="P41" s="9"/>
      <c r="Q41" s="20"/>
      <c r="R41" s="61"/>
      <c r="S41" s="28"/>
      <c r="T41" s="28"/>
      <c r="U41" s="28"/>
      <c r="V41" s="9"/>
      <c r="W41" s="20">
        <v>0.9</v>
      </c>
      <c r="X41" s="20">
        <v>6</v>
      </c>
      <c r="Y41" s="20">
        <v>0.9</v>
      </c>
      <c r="Z41" s="20">
        <v>6</v>
      </c>
      <c r="AA41" s="20">
        <f t="shared" si="3"/>
        <v>0.13500000000000001</v>
      </c>
      <c r="AB41" s="6">
        <v>4.5</v>
      </c>
      <c r="AC41" s="6">
        <v>30</v>
      </c>
      <c r="AD41" s="6">
        <v>4.5</v>
      </c>
      <c r="AE41" s="6">
        <v>30</v>
      </c>
      <c r="AF41" s="20">
        <f t="shared" si="4"/>
        <v>0.67499999999999993</v>
      </c>
      <c r="AG41" s="5">
        <f t="shared" si="2"/>
        <v>5.4</v>
      </c>
    </row>
    <row r="42" spans="1:33" ht="12.75" x14ac:dyDescent="0.2">
      <c r="A42" s="6">
        <f>A41+1</f>
        <v>35</v>
      </c>
      <c r="B42" s="12" t="s">
        <v>48</v>
      </c>
      <c r="C42" s="31"/>
      <c r="D42" s="7"/>
      <c r="E42" s="31"/>
      <c r="F42" s="7"/>
      <c r="G42" s="9"/>
      <c r="H42" s="9"/>
      <c r="I42" s="9"/>
      <c r="J42" s="9"/>
      <c r="K42" s="9"/>
      <c r="L42" s="20"/>
      <c r="M42" s="9"/>
      <c r="N42" s="9"/>
      <c r="O42" s="9"/>
      <c r="P42" s="9"/>
      <c r="Q42" s="20"/>
      <c r="R42" s="9"/>
      <c r="S42" s="9"/>
      <c r="T42" s="9"/>
      <c r="U42" s="9"/>
      <c r="V42" s="9"/>
      <c r="W42" s="20">
        <v>0.6</v>
      </c>
      <c r="X42" s="20">
        <v>4</v>
      </c>
      <c r="Y42" s="20">
        <v>0.6</v>
      </c>
      <c r="Z42" s="20">
        <v>4</v>
      </c>
      <c r="AA42" s="20">
        <f t="shared" si="3"/>
        <v>0.09</v>
      </c>
      <c r="AB42" s="6">
        <v>4.5</v>
      </c>
      <c r="AC42" s="6">
        <v>30</v>
      </c>
      <c r="AD42" s="6">
        <v>4.5</v>
      </c>
      <c r="AE42" s="6">
        <v>30</v>
      </c>
      <c r="AF42" s="20">
        <f t="shared" si="4"/>
        <v>0.67499999999999993</v>
      </c>
      <c r="AG42" s="5">
        <f t="shared" si="2"/>
        <v>5.0999999999999996</v>
      </c>
    </row>
    <row r="43" spans="1:33" ht="12.75" x14ac:dyDescent="0.2">
      <c r="A43" s="6">
        <f>A42+1</f>
        <v>36</v>
      </c>
      <c r="B43" s="12" t="s">
        <v>49</v>
      </c>
      <c r="C43" s="31"/>
      <c r="D43" s="7"/>
      <c r="E43" s="31"/>
      <c r="F43" s="7"/>
      <c r="G43" s="9"/>
      <c r="H43" s="9"/>
      <c r="I43" s="9"/>
      <c r="J43" s="9"/>
      <c r="K43" s="9"/>
      <c r="L43" s="20"/>
      <c r="M43" s="9"/>
      <c r="N43" s="9"/>
      <c r="O43" s="9"/>
      <c r="P43" s="9"/>
      <c r="Q43" s="20"/>
      <c r="R43" s="9"/>
      <c r="S43" s="9"/>
      <c r="T43" s="9"/>
      <c r="U43" s="9"/>
      <c r="V43" s="9"/>
      <c r="W43" s="20">
        <v>0.9</v>
      </c>
      <c r="X43" s="20">
        <v>6</v>
      </c>
      <c r="Y43" s="20">
        <v>1</v>
      </c>
      <c r="Z43" s="20">
        <v>7</v>
      </c>
      <c r="AA43" s="20">
        <f t="shared" si="3"/>
        <v>0.15</v>
      </c>
      <c r="AB43" s="6">
        <v>4.5</v>
      </c>
      <c r="AC43" s="6">
        <v>30</v>
      </c>
      <c r="AD43" s="6">
        <v>4.5</v>
      </c>
      <c r="AE43" s="6">
        <v>30</v>
      </c>
      <c r="AF43" s="20">
        <f t="shared" si="4"/>
        <v>0.67499999999999993</v>
      </c>
      <c r="AG43" s="5">
        <f t="shared" si="2"/>
        <v>5.5</v>
      </c>
    </row>
    <row r="44" spans="1:33" ht="12.75" x14ac:dyDescent="0.2">
      <c r="A44" s="6">
        <v>37</v>
      </c>
      <c r="B44" s="12" t="s">
        <v>107</v>
      </c>
      <c r="C44" s="32">
        <f t="shared" ref="C44:E57" si="5">D44*0.46</f>
        <v>1.84</v>
      </c>
      <c r="D44" s="30">
        <v>4</v>
      </c>
      <c r="E44" s="32">
        <f t="shared" si="5"/>
        <v>1.84</v>
      </c>
      <c r="F44" s="30">
        <v>4</v>
      </c>
      <c r="G44" s="62">
        <f t="shared" ref="G44:G57" si="6">E44*0.1</f>
        <v>0.18400000000000002</v>
      </c>
      <c r="H44" s="9"/>
      <c r="I44" s="9"/>
      <c r="J44" s="9"/>
      <c r="K44" s="9"/>
      <c r="L44" s="20"/>
      <c r="M44" s="8"/>
      <c r="N44" s="6"/>
      <c r="O44" s="8"/>
      <c r="P44" s="6"/>
      <c r="Q44" s="20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5">
        <f t="shared" si="2"/>
        <v>1.84</v>
      </c>
    </row>
    <row r="45" spans="1:33" ht="12.75" x14ac:dyDescent="0.2">
      <c r="A45" s="6">
        <f>A44+1</f>
        <v>38</v>
      </c>
      <c r="B45" s="12" t="s">
        <v>60</v>
      </c>
      <c r="C45" s="32">
        <f t="shared" si="5"/>
        <v>2.7600000000000002</v>
      </c>
      <c r="D45" s="30">
        <v>6</v>
      </c>
      <c r="E45" s="32">
        <f t="shared" si="5"/>
        <v>2.7600000000000002</v>
      </c>
      <c r="F45" s="30">
        <v>6</v>
      </c>
      <c r="G45" s="62">
        <f t="shared" si="6"/>
        <v>0.27600000000000002</v>
      </c>
      <c r="H45" s="9"/>
      <c r="I45" s="9"/>
      <c r="J45" s="9"/>
      <c r="K45" s="9"/>
      <c r="L45" s="20"/>
      <c r="M45" s="8"/>
      <c r="N45" s="6"/>
      <c r="O45" s="8"/>
      <c r="P45" s="6"/>
      <c r="Q45" s="20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5">
        <f t="shared" si="2"/>
        <v>2.7600000000000002</v>
      </c>
    </row>
    <row r="46" spans="1:33" ht="12.75" x14ac:dyDescent="0.2">
      <c r="A46" s="6">
        <f>A45+1</f>
        <v>39</v>
      </c>
      <c r="B46" s="12" t="s">
        <v>62</v>
      </c>
      <c r="C46" s="32">
        <f t="shared" si="5"/>
        <v>1.84</v>
      </c>
      <c r="D46" s="30">
        <v>4</v>
      </c>
      <c r="E46" s="32">
        <f t="shared" si="5"/>
        <v>1.84</v>
      </c>
      <c r="F46" s="30">
        <v>4</v>
      </c>
      <c r="G46" s="62">
        <f t="shared" si="6"/>
        <v>0.18400000000000002</v>
      </c>
      <c r="H46" s="9"/>
      <c r="I46" s="9"/>
      <c r="J46" s="9"/>
      <c r="K46" s="9"/>
      <c r="L46" s="20"/>
      <c r="M46" s="8"/>
      <c r="N46" s="6"/>
      <c r="O46" s="8"/>
      <c r="P46" s="6"/>
      <c r="Q46" s="20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5">
        <f t="shared" si="2"/>
        <v>1.84</v>
      </c>
    </row>
    <row r="47" spans="1:33" ht="12.75" x14ac:dyDescent="0.2">
      <c r="A47" s="6">
        <v>40</v>
      </c>
      <c r="B47" s="12" t="s">
        <v>63</v>
      </c>
      <c r="C47" s="32">
        <f t="shared" si="5"/>
        <v>2.7600000000000002</v>
      </c>
      <c r="D47" s="30">
        <v>6</v>
      </c>
      <c r="E47" s="32">
        <f t="shared" si="5"/>
        <v>2.7600000000000002</v>
      </c>
      <c r="F47" s="30">
        <v>6</v>
      </c>
      <c r="G47" s="62">
        <f t="shared" si="6"/>
        <v>0.27600000000000002</v>
      </c>
      <c r="H47" s="9"/>
      <c r="I47" s="9"/>
      <c r="J47" s="9"/>
      <c r="K47" s="9"/>
      <c r="L47" s="20"/>
      <c r="M47" s="8"/>
      <c r="N47" s="6"/>
      <c r="O47" s="8"/>
      <c r="P47" s="6"/>
      <c r="Q47" s="20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5">
        <f t="shared" si="2"/>
        <v>2.7600000000000002</v>
      </c>
    </row>
    <row r="48" spans="1:33" ht="12.75" x14ac:dyDescent="0.2">
      <c r="A48" s="6">
        <f>A47+1</f>
        <v>41</v>
      </c>
      <c r="B48" s="12" t="s">
        <v>64</v>
      </c>
      <c r="C48" s="32">
        <f t="shared" si="5"/>
        <v>2.3000000000000003</v>
      </c>
      <c r="D48" s="30">
        <v>5</v>
      </c>
      <c r="E48" s="32">
        <f t="shared" si="5"/>
        <v>2.3000000000000003</v>
      </c>
      <c r="F48" s="30">
        <v>5</v>
      </c>
      <c r="G48" s="62">
        <f t="shared" si="6"/>
        <v>0.23000000000000004</v>
      </c>
      <c r="H48" s="9"/>
      <c r="I48" s="9"/>
      <c r="J48" s="9"/>
      <c r="K48" s="9"/>
      <c r="L48" s="20"/>
      <c r="M48" s="8"/>
      <c r="N48" s="6"/>
      <c r="O48" s="8"/>
      <c r="P48" s="6"/>
      <c r="Q48" s="20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5">
        <f t="shared" si="2"/>
        <v>2.3000000000000003</v>
      </c>
    </row>
    <row r="49" spans="1:33" ht="12.75" x14ac:dyDescent="0.2">
      <c r="A49" s="6">
        <f>A48+1</f>
        <v>42</v>
      </c>
      <c r="B49" s="12" t="s">
        <v>65</v>
      </c>
      <c r="C49" s="32">
        <f t="shared" si="5"/>
        <v>2.7600000000000002</v>
      </c>
      <c r="D49" s="30">
        <v>6</v>
      </c>
      <c r="E49" s="32">
        <f t="shared" si="5"/>
        <v>2.7600000000000002</v>
      </c>
      <c r="F49" s="30">
        <v>6</v>
      </c>
      <c r="G49" s="62">
        <f t="shared" si="6"/>
        <v>0.27600000000000002</v>
      </c>
      <c r="H49" s="9"/>
      <c r="I49" s="9"/>
      <c r="J49" s="9"/>
      <c r="K49" s="9"/>
      <c r="L49" s="20"/>
      <c r="M49" s="8"/>
      <c r="N49" s="6"/>
      <c r="O49" s="8"/>
      <c r="P49" s="6"/>
      <c r="Q49" s="2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5">
        <f t="shared" si="2"/>
        <v>2.7600000000000002</v>
      </c>
    </row>
    <row r="50" spans="1:33" ht="12.75" x14ac:dyDescent="0.2">
      <c r="A50" s="6">
        <v>43</v>
      </c>
      <c r="B50" s="12" t="s">
        <v>115</v>
      </c>
      <c r="C50" s="32">
        <f t="shared" si="5"/>
        <v>1.84</v>
      </c>
      <c r="D50" s="30">
        <v>4</v>
      </c>
      <c r="E50" s="32">
        <f t="shared" si="5"/>
        <v>1.84</v>
      </c>
      <c r="F50" s="30">
        <v>4</v>
      </c>
      <c r="G50" s="62">
        <f t="shared" si="6"/>
        <v>0.18400000000000002</v>
      </c>
      <c r="H50" s="9"/>
      <c r="I50" s="9"/>
      <c r="J50" s="9"/>
      <c r="K50" s="9"/>
      <c r="L50" s="20"/>
      <c r="M50" s="8"/>
      <c r="N50" s="6"/>
      <c r="O50" s="8"/>
      <c r="P50" s="6"/>
      <c r="Q50" s="20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5">
        <f t="shared" si="2"/>
        <v>1.84</v>
      </c>
    </row>
    <row r="51" spans="1:33" ht="12.75" x14ac:dyDescent="0.2">
      <c r="A51" s="6">
        <f>A50+1</f>
        <v>44</v>
      </c>
      <c r="B51" s="12" t="s">
        <v>108</v>
      </c>
      <c r="C51" s="32">
        <f t="shared" si="5"/>
        <v>2.7600000000000002</v>
      </c>
      <c r="D51" s="30">
        <v>6</v>
      </c>
      <c r="E51" s="32">
        <f t="shared" si="5"/>
        <v>2.7600000000000002</v>
      </c>
      <c r="F51" s="30">
        <v>6</v>
      </c>
      <c r="G51" s="62">
        <f t="shared" si="6"/>
        <v>0.27600000000000002</v>
      </c>
      <c r="H51" s="9"/>
      <c r="I51" s="9"/>
      <c r="J51" s="9"/>
      <c r="K51" s="9"/>
      <c r="L51" s="20"/>
      <c r="M51" s="8"/>
      <c r="N51" s="6"/>
      <c r="O51" s="8"/>
      <c r="P51" s="6"/>
      <c r="Q51" s="20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5">
        <f t="shared" si="2"/>
        <v>2.7600000000000002</v>
      </c>
    </row>
    <row r="52" spans="1:33" ht="12.75" x14ac:dyDescent="0.2">
      <c r="A52" s="6">
        <f>A51+1</f>
        <v>45</v>
      </c>
      <c r="B52" s="12" t="s">
        <v>110</v>
      </c>
      <c r="C52" s="32">
        <f t="shared" si="5"/>
        <v>1.84</v>
      </c>
      <c r="D52" s="30">
        <v>4</v>
      </c>
      <c r="E52" s="32">
        <f t="shared" si="5"/>
        <v>1.84</v>
      </c>
      <c r="F52" s="30">
        <v>4</v>
      </c>
      <c r="G52" s="62">
        <f t="shared" si="6"/>
        <v>0.18400000000000002</v>
      </c>
      <c r="H52" s="9"/>
      <c r="I52" s="9"/>
      <c r="J52" s="9"/>
      <c r="K52" s="9"/>
      <c r="L52" s="20"/>
      <c r="M52" s="8"/>
      <c r="N52" s="6"/>
      <c r="O52" s="8"/>
      <c r="P52" s="6"/>
      <c r="Q52" s="20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5">
        <f t="shared" si="2"/>
        <v>1.84</v>
      </c>
    </row>
    <row r="53" spans="1:33" ht="12.75" x14ac:dyDescent="0.2">
      <c r="A53" s="6">
        <v>46</v>
      </c>
      <c r="B53" s="12" t="s">
        <v>67</v>
      </c>
      <c r="C53" s="32">
        <f t="shared" si="5"/>
        <v>2.7600000000000002</v>
      </c>
      <c r="D53" s="30">
        <v>6</v>
      </c>
      <c r="E53" s="32">
        <f t="shared" si="5"/>
        <v>2.7600000000000002</v>
      </c>
      <c r="F53" s="30">
        <v>6</v>
      </c>
      <c r="G53" s="62">
        <f t="shared" si="6"/>
        <v>0.27600000000000002</v>
      </c>
      <c r="H53" s="9"/>
      <c r="I53" s="9"/>
      <c r="J53" s="9"/>
      <c r="K53" s="9"/>
      <c r="L53" s="20"/>
      <c r="M53" s="8"/>
      <c r="N53" s="6"/>
      <c r="O53" s="8"/>
      <c r="P53" s="6"/>
      <c r="Q53" s="20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5">
        <f t="shared" si="2"/>
        <v>2.7600000000000002</v>
      </c>
    </row>
    <row r="54" spans="1:33" ht="12.75" x14ac:dyDescent="0.2">
      <c r="A54" s="6">
        <f>A53+1</f>
        <v>47</v>
      </c>
      <c r="B54" s="12" t="s">
        <v>68</v>
      </c>
      <c r="C54" s="32">
        <f t="shared" si="5"/>
        <v>2.7600000000000002</v>
      </c>
      <c r="D54" s="30">
        <v>6</v>
      </c>
      <c r="E54" s="32">
        <f t="shared" si="5"/>
        <v>2.7600000000000002</v>
      </c>
      <c r="F54" s="30">
        <v>6</v>
      </c>
      <c r="G54" s="62">
        <f t="shared" si="6"/>
        <v>0.27600000000000002</v>
      </c>
      <c r="H54" s="9"/>
      <c r="I54" s="9"/>
      <c r="J54" s="9"/>
      <c r="K54" s="9"/>
      <c r="L54" s="20"/>
      <c r="M54" s="8"/>
      <c r="N54" s="6"/>
      <c r="O54" s="8"/>
      <c r="P54" s="6"/>
      <c r="Q54" s="20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5">
        <f t="shared" si="2"/>
        <v>2.7600000000000002</v>
      </c>
    </row>
    <row r="55" spans="1:33" ht="12.75" x14ac:dyDescent="0.2">
      <c r="A55" s="6">
        <f>A54+1</f>
        <v>48</v>
      </c>
      <c r="B55" s="12" t="s">
        <v>69</v>
      </c>
      <c r="C55" s="32">
        <f t="shared" si="5"/>
        <v>1.3800000000000001</v>
      </c>
      <c r="D55" s="30">
        <v>3</v>
      </c>
      <c r="E55" s="32">
        <f t="shared" si="5"/>
        <v>1.3800000000000001</v>
      </c>
      <c r="F55" s="30">
        <v>3</v>
      </c>
      <c r="G55" s="62">
        <f t="shared" si="6"/>
        <v>0.13800000000000001</v>
      </c>
      <c r="H55" s="9"/>
      <c r="I55" s="9"/>
      <c r="J55" s="9"/>
      <c r="K55" s="9"/>
      <c r="L55" s="20"/>
      <c r="M55" s="8"/>
      <c r="N55" s="6"/>
      <c r="O55" s="8"/>
      <c r="P55" s="6"/>
      <c r="Q55" s="20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5">
        <f t="shared" si="2"/>
        <v>1.3800000000000001</v>
      </c>
    </row>
    <row r="56" spans="1:33" ht="12.75" x14ac:dyDescent="0.2">
      <c r="A56" s="6">
        <v>49</v>
      </c>
      <c r="B56" s="12" t="s">
        <v>70</v>
      </c>
      <c r="C56" s="32">
        <f t="shared" si="5"/>
        <v>2.7600000000000002</v>
      </c>
      <c r="D56" s="30">
        <v>6</v>
      </c>
      <c r="E56" s="32">
        <f t="shared" si="5"/>
        <v>2.7600000000000002</v>
      </c>
      <c r="F56" s="30">
        <v>6</v>
      </c>
      <c r="G56" s="62">
        <f t="shared" si="6"/>
        <v>0.27600000000000002</v>
      </c>
      <c r="H56" s="9"/>
      <c r="I56" s="9"/>
      <c r="J56" s="9"/>
      <c r="K56" s="9"/>
      <c r="L56" s="20"/>
      <c r="M56" s="8"/>
      <c r="N56" s="6"/>
      <c r="O56" s="8"/>
      <c r="P56" s="6"/>
      <c r="Q56" s="20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5">
        <f t="shared" si="2"/>
        <v>2.7600000000000002</v>
      </c>
    </row>
    <row r="57" spans="1:33" ht="12.75" x14ac:dyDescent="0.2">
      <c r="A57" s="6">
        <f>A56+1</f>
        <v>50</v>
      </c>
      <c r="B57" s="12" t="s">
        <v>71</v>
      </c>
      <c r="C57" s="32">
        <f t="shared" si="5"/>
        <v>2.7600000000000002</v>
      </c>
      <c r="D57" s="30">
        <v>6</v>
      </c>
      <c r="E57" s="32">
        <f t="shared" si="5"/>
        <v>2.7600000000000002</v>
      </c>
      <c r="F57" s="30">
        <v>6</v>
      </c>
      <c r="G57" s="62">
        <f t="shared" si="6"/>
        <v>0.27600000000000002</v>
      </c>
      <c r="H57" s="9"/>
      <c r="I57" s="9"/>
      <c r="J57" s="9"/>
      <c r="K57" s="9"/>
      <c r="L57" s="20"/>
      <c r="M57" s="8"/>
      <c r="N57" s="6"/>
      <c r="O57" s="8"/>
      <c r="P57" s="6"/>
      <c r="Q57" s="20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5">
        <f t="shared" si="2"/>
        <v>2.7600000000000002</v>
      </c>
    </row>
    <row r="58" spans="1:33" s="26" customFormat="1" ht="12.75" x14ac:dyDescent="0.2">
      <c r="A58" s="66"/>
      <c r="B58" s="60" t="s">
        <v>14</v>
      </c>
      <c r="C58" s="58">
        <f t="shared" ref="C58:AE58" si="7">SUM(C8:C57)</f>
        <v>84.640000000000057</v>
      </c>
      <c r="D58" s="23">
        <f t="shared" si="7"/>
        <v>184</v>
      </c>
      <c r="E58" s="11">
        <f t="shared" si="7"/>
        <v>84.640000000000057</v>
      </c>
      <c r="F58" s="23">
        <f t="shared" si="7"/>
        <v>184</v>
      </c>
      <c r="G58" s="23">
        <f t="shared" si="7"/>
        <v>8.4639999999999986</v>
      </c>
      <c r="H58" s="23">
        <f t="shared" si="7"/>
        <v>177.12</v>
      </c>
      <c r="I58" s="23">
        <f t="shared" si="7"/>
        <v>177.12</v>
      </c>
      <c r="J58" s="23">
        <f t="shared" si="7"/>
        <v>205.7</v>
      </c>
      <c r="K58" s="23">
        <f t="shared" si="7"/>
        <v>201</v>
      </c>
      <c r="L58" s="23">
        <f t="shared" si="7"/>
        <v>10.285</v>
      </c>
      <c r="M58" s="23">
        <f t="shared" si="7"/>
        <v>60</v>
      </c>
      <c r="N58" s="22">
        <f t="shared" si="7"/>
        <v>2</v>
      </c>
      <c r="O58" s="23">
        <f t="shared" si="7"/>
        <v>36.15</v>
      </c>
      <c r="P58" s="22">
        <f t="shared" si="7"/>
        <v>2</v>
      </c>
      <c r="Q58" s="22">
        <f t="shared" si="7"/>
        <v>5.4224999999999994</v>
      </c>
      <c r="R58" s="22">
        <f t="shared" si="7"/>
        <v>129.81</v>
      </c>
      <c r="S58" s="22">
        <f t="shared" si="7"/>
        <v>12</v>
      </c>
      <c r="T58" s="23">
        <f t="shared" si="7"/>
        <v>122.39999999999999</v>
      </c>
      <c r="U58" s="22">
        <f t="shared" si="7"/>
        <v>12</v>
      </c>
      <c r="V58" s="23">
        <f t="shared" si="7"/>
        <v>18.36</v>
      </c>
      <c r="W58" s="22">
        <f t="shared" si="7"/>
        <v>5.5</v>
      </c>
      <c r="X58" s="22">
        <f t="shared" si="7"/>
        <v>37</v>
      </c>
      <c r="Y58" s="23">
        <f t="shared" si="7"/>
        <v>4.8</v>
      </c>
      <c r="Z58" s="22">
        <f t="shared" si="7"/>
        <v>32</v>
      </c>
      <c r="AA58" s="22">
        <f t="shared" si="7"/>
        <v>0.72000000000000008</v>
      </c>
      <c r="AB58" s="23">
        <f t="shared" si="7"/>
        <v>26</v>
      </c>
      <c r="AC58" s="22">
        <f t="shared" si="7"/>
        <v>174</v>
      </c>
      <c r="AD58" s="23">
        <f t="shared" si="7"/>
        <v>26</v>
      </c>
      <c r="AE58" s="24">
        <f t="shared" si="7"/>
        <v>174</v>
      </c>
      <c r="AF58" s="22">
        <f>SUM(AF38:AF57)</f>
        <v>3.8999999999999995</v>
      </c>
      <c r="AG58" s="11">
        <f>SUM(AG8:AG57)</f>
        <v>479.68999999999988</v>
      </c>
    </row>
    <row r="59" spans="1:33" s="40" customFormat="1" ht="12.75" x14ac:dyDescent="0.2">
      <c r="A59" s="37"/>
      <c r="B59" s="38"/>
      <c r="C59" s="39"/>
      <c r="E59" s="39"/>
      <c r="L59" s="42"/>
      <c r="Q59" s="42"/>
    </row>
    <row r="60" spans="1:33" s="40" customFormat="1" ht="12.75" x14ac:dyDescent="0.2">
      <c r="A60" s="37"/>
      <c r="B60" s="38"/>
      <c r="C60" s="39"/>
      <c r="E60" s="39"/>
      <c r="L60" s="42"/>
      <c r="Q60" s="42"/>
      <c r="AF60" s="46">
        <f>G58+L58+Q58+V58+AA58+AF58</f>
        <v>47.151499999999992</v>
      </c>
    </row>
    <row r="61" spans="1:33" s="40" customFormat="1" ht="12.75" x14ac:dyDescent="0.2">
      <c r="A61" s="37"/>
      <c r="B61" s="38"/>
      <c r="C61" s="39"/>
      <c r="E61" s="39"/>
      <c r="L61" s="42"/>
      <c r="Q61" s="42"/>
      <c r="AG61" s="39"/>
    </row>
    <row r="62" spans="1:33" s="40" customFormat="1" ht="12.75" x14ac:dyDescent="0.2">
      <c r="A62" s="37"/>
      <c r="B62" s="38"/>
      <c r="C62" s="39"/>
      <c r="E62" s="39"/>
      <c r="L62" s="42"/>
      <c r="Q62" s="42"/>
    </row>
    <row r="63" spans="1:33" s="40" customFormat="1" ht="12.75" x14ac:dyDescent="0.2">
      <c r="A63" s="37"/>
      <c r="B63" s="38"/>
      <c r="C63" s="39"/>
      <c r="E63" s="39"/>
      <c r="L63" s="42"/>
      <c r="M63" s="41"/>
      <c r="N63" s="42"/>
      <c r="O63" s="43"/>
      <c r="P63" s="44"/>
      <c r="Q63" s="42"/>
    </row>
    <row r="64" spans="1:33" s="40" customFormat="1" x14ac:dyDescent="0.2">
      <c r="A64" s="37"/>
      <c r="B64" s="45"/>
      <c r="C64" s="39"/>
      <c r="E64" s="39"/>
      <c r="G64" s="39"/>
      <c r="J64" s="40" t="s">
        <v>118</v>
      </c>
      <c r="L64" s="42"/>
      <c r="M64" s="43"/>
      <c r="N64" s="42"/>
      <c r="O64" s="43"/>
      <c r="P64" s="44"/>
      <c r="Q64" s="42"/>
    </row>
    <row r="65" spans="1:32" s="40" customFormat="1" x14ac:dyDescent="0.2">
      <c r="A65" s="37"/>
      <c r="B65" s="45"/>
      <c r="C65" s="39"/>
      <c r="E65" s="39"/>
      <c r="J65" s="40" t="s">
        <v>117</v>
      </c>
      <c r="L65" s="42"/>
      <c r="M65" s="43"/>
      <c r="N65" s="42"/>
      <c r="O65" s="46"/>
      <c r="P65" s="47"/>
      <c r="Q65" s="42"/>
    </row>
    <row r="66" spans="1:32" s="40" customFormat="1" x14ac:dyDescent="0.2">
      <c r="A66" s="37"/>
      <c r="B66" s="45"/>
      <c r="L66" s="42"/>
      <c r="M66" s="43"/>
      <c r="N66" s="42"/>
      <c r="O66" s="46"/>
      <c r="P66" s="47"/>
      <c r="Q66" s="42"/>
    </row>
    <row r="67" spans="1:32" s="40" customFormat="1" x14ac:dyDescent="0.2">
      <c r="A67" s="37"/>
      <c r="B67" s="45"/>
      <c r="L67" s="42"/>
      <c r="M67" s="43"/>
      <c r="N67" s="42"/>
      <c r="O67" s="46"/>
      <c r="P67" s="47"/>
      <c r="Q67" s="42"/>
    </row>
    <row r="68" spans="1:32" s="40" customFormat="1" x14ac:dyDescent="0.2">
      <c r="A68" s="37"/>
      <c r="B68" s="45"/>
      <c r="L68" s="42"/>
      <c r="M68" s="43"/>
      <c r="N68" s="42"/>
      <c r="O68" s="43"/>
      <c r="P68" s="44"/>
      <c r="Q68" s="42"/>
    </row>
    <row r="69" spans="1:32" s="40" customFormat="1" x14ac:dyDescent="0.2">
      <c r="A69" s="37"/>
      <c r="B69" s="45"/>
      <c r="L69" s="42"/>
      <c r="M69" s="43"/>
      <c r="N69" s="42"/>
      <c r="O69" s="46"/>
      <c r="P69" s="47"/>
      <c r="Q69" s="42"/>
    </row>
    <row r="70" spans="1:32" s="40" customFormat="1" x14ac:dyDescent="0.2">
      <c r="A70" s="37"/>
      <c r="B70" s="45"/>
      <c r="L70" s="42"/>
      <c r="M70" s="43"/>
      <c r="N70" s="42"/>
      <c r="O70" s="46"/>
      <c r="Q70" s="42"/>
    </row>
    <row r="71" spans="1:32" s="40" customFormat="1" x14ac:dyDescent="0.2">
      <c r="A71" s="37"/>
      <c r="B71" s="45"/>
      <c r="L71" s="42"/>
      <c r="M71" s="43"/>
      <c r="N71" s="42"/>
      <c r="O71" s="46"/>
      <c r="Q71" s="42"/>
    </row>
    <row r="72" spans="1:32" s="40" customFormat="1" x14ac:dyDescent="0.2">
      <c r="A72" s="37"/>
      <c r="B72" s="45"/>
      <c r="I72" s="39"/>
      <c r="L72" s="42"/>
      <c r="M72" s="43"/>
      <c r="N72" s="42"/>
      <c r="O72" s="46"/>
      <c r="Q72" s="42"/>
    </row>
    <row r="73" spans="1:32" s="40" customFormat="1" x14ac:dyDescent="0.2">
      <c r="A73" s="37"/>
      <c r="B73" s="45"/>
      <c r="L73" s="42"/>
      <c r="M73" s="43"/>
      <c r="N73" s="42"/>
      <c r="O73" s="46"/>
      <c r="Q73" s="42"/>
    </row>
    <row r="74" spans="1:32" s="40" customFormat="1" x14ac:dyDescent="0.2">
      <c r="A74" s="37"/>
      <c r="B74" s="45"/>
      <c r="L74" s="42"/>
      <c r="M74" s="43"/>
      <c r="N74" s="42"/>
      <c r="O74" s="46"/>
      <c r="Q74" s="42"/>
    </row>
    <row r="75" spans="1:32" s="40" customFormat="1" x14ac:dyDescent="0.2">
      <c r="A75" s="37"/>
      <c r="B75" s="45"/>
      <c r="L75" s="42"/>
      <c r="M75" s="43"/>
      <c r="N75" s="42"/>
      <c r="O75" s="46"/>
      <c r="Q75" s="42"/>
    </row>
    <row r="76" spans="1:32" s="40" customFormat="1" x14ac:dyDescent="0.2">
      <c r="A76" s="37"/>
      <c r="B76" s="45"/>
      <c r="C76" s="48"/>
      <c r="D76" s="48"/>
      <c r="E76" s="48"/>
      <c r="F76" s="48"/>
      <c r="L76" s="42"/>
      <c r="M76" s="43"/>
      <c r="N76" s="42"/>
      <c r="O76" s="46"/>
      <c r="Q76" s="42"/>
    </row>
    <row r="77" spans="1:32" s="49" customFormat="1" x14ac:dyDescent="0.2">
      <c r="A77" s="176"/>
      <c r="B77" s="176"/>
      <c r="C77" s="48"/>
      <c r="D77" s="48"/>
      <c r="E77" s="48"/>
      <c r="F77" s="48"/>
      <c r="H77" s="50"/>
      <c r="I77" s="51"/>
      <c r="J77" s="51"/>
      <c r="K77" s="51"/>
      <c r="L77" s="63"/>
      <c r="M77" s="52"/>
      <c r="N77" s="48"/>
      <c r="O77" s="51"/>
      <c r="P77" s="53"/>
      <c r="Q77" s="48"/>
      <c r="R77" s="54"/>
      <c r="S77" s="55"/>
      <c r="T77" s="54"/>
      <c r="U77" s="55"/>
      <c r="V77" s="56"/>
      <c r="W77" s="51"/>
      <c r="X77" s="53"/>
      <c r="AB77" s="48"/>
      <c r="AC77" s="48"/>
      <c r="AD77" s="48"/>
      <c r="AE77" s="48"/>
      <c r="AF77" s="48"/>
    </row>
    <row r="78" spans="1:32" s="40" customFormat="1" x14ac:dyDescent="0.2">
      <c r="B78" s="45"/>
      <c r="L78" s="42"/>
      <c r="Q78" s="42"/>
    </row>
    <row r="79" spans="1:32" s="40" customFormat="1" x14ac:dyDescent="0.2">
      <c r="B79" s="45"/>
      <c r="L79" s="42"/>
      <c r="Q79" s="42"/>
    </row>
    <row r="80" spans="1:32" s="40" customFormat="1" x14ac:dyDescent="0.2">
      <c r="B80" s="45"/>
      <c r="L80" s="42"/>
      <c r="Q80" s="42"/>
    </row>
    <row r="81" spans="2:17" s="40" customFormat="1" x14ac:dyDescent="0.2">
      <c r="B81" s="45"/>
      <c r="L81" s="42"/>
      <c r="Q81" s="63"/>
    </row>
    <row r="82" spans="2:17" s="40" customFormat="1" x14ac:dyDescent="0.2">
      <c r="B82" s="45"/>
      <c r="L82" s="42"/>
      <c r="Q82" s="42"/>
    </row>
    <row r="83" spans="2:17" s="40" customFormat="1" x14ac:dyDescent="0.2">
      <c r="B83" s="45"/>
      <c r="L83" s="42"/>
      <c r="Q83" s="42"/>
    </row>
    <row r="84" spans="2:17" s="40" customFormat="1" x14ac:dyDescent="0.2">
      <c r="B84" s="45"/>
      <c r="L84" s="42"/>
      <c r="Q84" s="42"/>
    </row>
    <row r="85" spans="2:17" s="40" customFormat="1" x14ac:dyDescent="0.2">
      <c r="B85" s="45"/>
      <c r="L85" s="42"/>
      <c r="Q85" s="42"/>
    </row>
    <row r="86" spans="2:17" s="40" customFormat="1" x14ac:dyDescent="0.2">
      <c r="B86" s="45"/>
      <c r="L86" s="42"/>
      <c r="Q86" s="42"/>
    </row>
    <row r="87" spans="2:17" s="40" customFormat="1" x14ac:dyDescent="0.2">
      <c r="B87" s="45"/>
      <c r="L87" s="42"/>
      <c r="Q87" s="42"/>
    </row>
    <row r="88" spans="2:17" s="40" customFormat="1" x14ac:dyDescent="0.2">
      <c r="B88" s="45"/>
      <c r="L88" s="42"/>
      <c r="Q88" s="42"/>
    </row>
    <row r="89" spans="2:17" s="40" customFormat="1" x14ac:dyDescent="0.2">
      <c r="B89" s="45"/>
      <c r="L89" s="42"/>
      <c r="Q89" s="42"/>
    </row>
    <row r="90" spans="2:17" s="40" customFormat="1" x14ac:dyDescent="0.2">
      <c r="B90" s="45"/>
      <c r="L90" s="42"/>
      <c r="Q90" s="42"/>
    </row>
    <row r="91" spans="2:17" s="40" customFormat="1" x14ac:dyDescent="0.2">
      <c r="B91" s="45"/>
      <c r="L91" s="42"/>
      <c r="Q91" s="42"/>
    </row>
    <row r="92" spans="2:17" s="40" customFormat="1" x14ac:dyDescent="0.2">
      <c r="B92" s="45"/>
      <c r="L92" s="42"/>
      <c r="Q92" s="42"/>
    </row>
    <row r="93" spans="2:17" s="40" customFormat="1" x14ac:dyDescent="0.2">
      <c r="B93" s="45"/>
      <c r="L93" s="42"/>
      <c r="Q93" s="42"/>
    </row>
    <row r="94" spans="2:17" s="40" customFormat="1" x14ac:dyDescent="0.2">
      <c r="B94" s="45"/>
      <c r="L94" s="42"/>
      <c r="Q94" s="42"/>
    </row>
    <row r="95" spans="2:17" s="40" customFormat="1" x14ac:dyDescent="0.2">
      <c r="B95" s="45"/>
      <c r="L95" s="42"/>
      <c r="Q95" s="42"/>
    </row>
    <row r="96" spans="2:17" s="40" customFormat="1" x14ac:dyDescent="0.2">
      <c r="B96" s="45"/>
      <c r="L96" s="42"/>
      <c r="Q96" s="42"/>
    </row>
    <row r="97" spans="2:17" s="40" customFormat="1" x14ac:dyDescent="0.2">
      <c r="B97" s="45"/>
      <c r="L97" s="42"/>
      <c r="Q97" s="42"/>
    </row>
    <row r="98" spans="2:17" s="40" customFormat="1" x14ac:dyDescent="0.2">
      <c r="B98" s="45"/>
      <c r="L98" s="42"/>
      <c r="Q98" s="42"/>
    </row>
    <row r="99" spans="2:17" s="40" customFormat="1" x14ac:dyDescent="0.2">
      <c r="B99" s="45"/>
      <c r="L99" s="42"/>
      <c r="Q99" s="42"/>
    </row>
    <row r="100" spans="2:17" s="40" customFormat="1" x14ac:dyDescent="0.2">
      <c r="B100" s="45"/>
      <c r="L100" s="42"/>
      <c r="Q100" s="42"/>
    </row>
    <row r="101" spans="2:17" s="40" customFormat="1" x14ac:dyDescent="0.2">
      <c r="B101" s="45"/>
      <c r="L101" s="42"/>
      <c r="Q101" s="42"/>
    </row>
    <row r="102" spans="2:17" s="40" customFormat="1" x14ac:dyDescent="0.2">
      <c r="B102" s="45"/>
      <c r="L102" s="42"/>
      <c r="Q102" s="42"/>
    </row>
    <row r="103" spans="2:17" s="40" customFormat="1" x14ac:dyDescent="0.2">
      <c r="B103" s="45"/>
      <c r="L103" s="42"/>
      <c r="Q103" s="42"/>
    </row>
    <row r="104" spans="2:17" s="40" customFormat="1" x14ac:dyDescent="0.2">
      <c r="B104" s="45"/>
      <c r="L104" s="42"/>
      <c r="Q104" s="42"/>
    </row>
    <row r="105" spans="2:17" s="40" customFormat="1" x14ac:dyDescent="0.2">
      <c r="B105" s="45"/>
      <c r="L105" s="42"/>
      <c r="Q105" s="42"/>
    </row>
    <row r="106" spans="2:17" s="40" customFormat="1" x14ac:dyDescent="0.2">
      <c r="B106" s="45"/>
      <c r="L106" s="42"/>
      <c r="Q106" s="42"/>
    </row>
    <row r="107" spans="2:17" s="40" customFormat="1" x14ac:dyDescent="0.2">
      <c r="B107" s="45"/>
      <c r="L107" s="42"/>
      <c r="Q107" s="42"/>
    </row>
    <row r="108" spans="2:17" s="40" customFormat="1" x14ac:dyDescent="0.2">
      <c r="B108" s="45"/>
      <c r="L108" s="42"/>
      <c r="Q108" s="42"/>
    </row>
    <row r="109" spans="2:17" s="40" customFormat="1" x14ac:dyDescent="0.2">
      <c r="B109" s="45"/>
      <c r="L109" s="42"/>
      <c r="Q109" s="42"/>
    </row>
    <row r="110" spans="2:17" s="40" customFormat="1" x14ac:dyDescent="0.2">
      <c r="B110" s="45"/>
      <c r="L110" s="42"/>
      <c r="Q110" s="42"/>
    </row>
    <row r="111" spans="2:17" s="40" customFormat="1" x14ac:dyDescent="0.2">
      <c r="B111" s="45"/>
      <c r="L111" s="42"/>
      <c r="Q111" s="42"/>
    </row>
    <row r="112" spans="2:17" s="40" customFormat="1" x14ac:dyDescent="0.2">
      <c r="B112" s="45"/>
      <c r="L112" s="42"/>
      <c r="Q112" s="42"/>
    </row>
    <row r="113" spans="2:17" s="40" customFormat="1" x14ac:dyDescent="0.2">
      <c r="B113" s="45"/>
      <c r="L113" s="42"/>
      <c r="Q113" s="42"/>
    </row>
    <row r="114" spans="2:17" s="40" customFormat="1" x14ac:dyDescent="0.2">
      <c r="B114" s="45"/>
      <c r="L114" s="42"/>
      <c r="Q114" s="42"/>
    </row>
    <row r="115" spans="2:17" s="40" customFormat="1" x14ac:dyDescent="0.2">
      <c r="B115" s="45"/>
      <c r="L115" s="42"/>
      <c r="Q115" s="42"/>
    </row>
    <row r="116" spans="2:17" s="40" customFormat="1" x14ac:dyDescent="0.2">
      <c r="B116" s="45"/>
      <c r="L116" s="42"/>
      <c r="Q116" s="42"/>
    </row>
    <row r="117" spans="2:17" s="40" customFormat="1" x14ac:dyDescent="0.2">
      <c r="B117" s="45"/>
      <c r="L117" s="42"/>
      <c r="Q117" s="42"/>
    </row>
    <row r="118" spans="2:17" s="40" customFormat="1" x14ac:dyDescent="0.2">
      <c r="B118" s="45"/>
      <c r="L118" s="42"/>
      <c r="Q118" s="42"/>
    </row>
    <row r="119" spans="2:17" s="40" customFormat="1" x14ac:dyDescent="0.2">
      <c r="B119" s="45"/>
      <c r="L119" s="42"/>
      <c r="Q119" s="42"/>
    </row>
    <row r="120" spans="2:17" s="40" customFormat="1" x14ac:dyDescent="0.2">
      <c r="B120" s="45"/>
      <c r="L120" s="42"/>
      <c r="Q120" s="42"/>
    </row>
    <row r="121" spans="2:17" s="40" customFormat="1" x14ac:dyDescent="0.2">
      <c r="B121" s="45"/>
      <c r="L121" s="42"/>
      <c r="Q121" s="42"/>
    </row>
    <row r="122" spans="2:17" s="40" customFormat="1" x14ac:dyDescent="0.2">
      <c r="B122" s="45"/>
      <c r="L122" s="42"/>
      <c r="Q122" s="42"/>
    </row>
    <row r="123" spans="2:17" s="40" customFormat="1" x14ac:dyDescent="0.2">
      <c r="B123" s="45"/>
      <c r="L123" s="42"/>
      <c r="Q123" s="42"/>
    </row>
    <row r="124" spans="2:17" s="40" customFormat="1" x14ac:dyDescent="0.2">
      <c r="B124" s="45"/>
      <c r="L124" s="42"/>
      <c r="Q124" s="42"/>
    </row>
    <row r="125" spans="2:17" s="40" customFormat="1" x14ac:dyDescent="0.2">
      <c r="B125" s="45"/>
      <c r="L125" s="42"/>
      <c r="Q125" s="42"/>
    </row>
    <row r="126" spans="2:17" s="40" customFormat="1" x14ac:dyDescent="0.2">
      <c r="B126" s="45"/>
      <c r="L126" s="42"/>
      <c r="Q126" s="42"/>
    </row>
    <row r="127" spans="2:17" s="40" customFormat="1" x14ac:dyDescent="0.2">
      <c r="B127" s="45"/>
      <c r="L127" s="42"/>
      <c r="Q127" s="42"/>
    </row>
    <row r="128" spans="2:17" s="40" customFormat="1" x14ac:dyDescent="0.2">
      <c r="B128" s="45"/>
      <c r="L128" s="42"/>
      <c r="Q128" s="42"/>
    </row>
    <row r="129" spans="2:17" s="40" customFormat="1" x14ac:dyDescent="0.2">
      <c r="B129" s="45"/>
      <c r="L129" s="42"/>
      <c r="Q129" s="42"/>
    </row>
    <row r="130" spans="2:17" s="40" customFormat="1" x14ac:dyDescent="0.2">
      <c r="B130" s="45"/>
      <c r="L130" s="42"/>
      <c r="Q130" s="42"/>
    </row>
    <row r="131" spans="2:17" s="40" customFormat="1" x14ac:dyDescent="0.2">
      <c r="B131" s="45"/>
      <c r="L131" s="42"/>
      <c r="Q131" s="42"/>
    </row>
    <row r="132" spans="2:17" s="40" customFormat="1" x14ac:dyDescent="0.2">
      <c r="B132" s="45"/>
      <c r="L132" s="42"/>
      <c r="Q132" s="42"/>
    </row>
    <row r="133" spans="2:17" s="40" customFormat="1" x14ac:dyDescent="0.2">
      <c r="B133" s="45"/>
      <c r="L133" s="42"/>
      <c r="Q133" s="42"/>
    </row>
    <row r="134" spans="2:17" s="40" customFormat="1" x14ac:dyDescent="0.2">
      <c r="B134" s="45"/>
      <c r="L134" s="42"/>
      <c r="Q134" s="42"/>
    </row>
    <row r="135" spans="2:17" s="40" customFormat="1" x14ac:dyDescent="0.2">
      <c r="B135" s="45"/>
      <c r="L135" s="42"/>
      <c r="Q135" s="42"/>
    </row>
    <row r="136" spans="2:17" s="40" customFormat="1" x14ac:dyDescent="0.2">
      <c r="B136" s="45"/>
      <c r="L136" s="42"/>
      <c r="Q136" s="42"/>
    </row>
    <row r="137" spans="2:17" s="40" customFormat="1" x14ac:dyDescent="0.2">
      <c r="B137" s="45"/>
      <c r="L137" s="42"/>
      <c r="Q137" s="42"/>
    </row>
    <row r="138" spans="2:17" s="40" customFormat="1" x14ac:dyDescent="0.2">
      <c r="B138" s="45"/>
      <c r="L138" s="42"/>
      <c r="Q138" s="42"/>
    </row>
    <row r="139" spans="2:17" s="40" customFormat="1" x14ac:dyDescent="0.2">
      <c r="B139" s="45"/>
      <c r="L139" s="42"/>
      <c r="Q139" s="42"/>
    </row>
    <row r="140" spans="2:17" s="40" customFormat="1" x14ac:dyDescent="0.2">
      <c r="B140" s="45"/>
      <c r="L140" s="42"/>
      <c r="Q140" s="42"/>
    </row>
    <row r="141" spans="2:17" s="40" customFormat="1" x14ac:dyDescent="0.2">
      <c r="B141" s="45"/>
      <c r="L141" s="42"/>
      <c r="Q141" s="42"/>
    </row>
    <row r="142" spans="2:17" s="40" customFormat="1" x14ac:dyDescent="0.2">
      <c r="B142" s="45"/>
      <c r="L142" s="42"/>
      <c r="Q142" s="42"/>
    </row>
    <row r="143" spans="2:17" s="40" customFormat="1" x14ac:dyDescent="0.2">
      <c r="B143" s="45"/>
      <c r="L143" s="42"/>
      <c r="Q143" s="42"/>
    </row>
    <row r="144" spans="2:17" s="40" customFormat="1" x14ac:dyDescent="0.2">
      <c r="B144" s="45"/>
      <c r="L144" s="42"/>
      <c r="Q144" s="42"/>
    </row>
    <row r="145" spans="2:17" s="40" customFormat="1" x14ac:dyDescent="0.2">
      <c r="B145" s="45"/>
      <c r="L145" s="42"/>
      <c r="Q145" s="42"/>
    </row>
    <row r="146" spans="2:17" s="40" customFormat="1" x14ac:dyDescent="0.2">
      <c r="B146" s="45"/>
      <c r="L146" s="42"/>
      <c r="Q146" s="42"/>
    </row>
    <row r="147" spans="2:17" s="40" customFormat="1" x14ac:dyDescent="0.2">
      <c r="B147" s="45"/>
      <c r="L147" s="42"/>
      <c r="Q147" s="42"/>
    </row>
    <row r="148" spans="2:17" s="40" customFormat="1" x14ac:dyDescent="0.2">
      <c r="B148" s="45"/>
      <c r="L148" s="42"/>
      <c r="Q148" s="42"/>
    </row>
    <row r="149" spans="2:17" s="40" customFormat="1" x14ac:dyDescent="0.2">
      <c r="B149" s="45"/>
      <c r="L149" s="42"/>
      <c r="Q149" s="42"/>
    </row>
    <row r="150" spans="2:17" s="40" customFormat="1" x14ac:dyDescent="0.2">
      <c r="B150" s="45"/>
      <c r="L150" s="42"/>
      <c r="Q150" s="42"/>
    </row>
    <row r="151" spans="2:17" s="40" customFormat="1" x14ac:dyDescent="0.2">
      <c r="B151" s="45"/>
      <c r="L151" s="42"/>
      <c r="Q151" s="42"/>
    </row>
    <row r="152" spans="2:17" s="40" customFormat="1" x14ac:dyDescent="0.2">
      <c r="B152" s="45"/>
      <c r="L152" s="42"/>
      <c r="Q152" s="42"/>
    </row>
    <row r="153" spans="2:17" s="40" customFormat="1" x14ac:dyDescent="0.2">
      <c r="B153" s="45"/>
      <c r="L153" s="42"/>
      <c r="Q153" s="42"/>
    </row>
    <row r="154" spans="2:17" s="40" customFormat="1" x14ac:dyDescent="0.2">
      <c r="B154" s="45"/>
      <c r="L154" s="42"/>
      <c r="Q154" s="42"/>
    </row>
    <row r="155" spans="2:17" s="40" customFormat="1" x14ac:dyDescent="0.2">
      <c r="B155" s="45"/>
      <c r="L155" s="42"/>
      <c r="Q155" s="42"/>
    </row>
    <row r="156" spans="2:17" s="40" customFormat="1" x14ac:dyDescent="0.2">
      <c r="B156" s="45"/>
      <c r="L156" s="42"/>
      <c r="Q156" s="42"/>
    </row>
    <row r="157" spans="2:17" s="40" customFormat="1" x14ac:dyDescent="0.2">
      <c r="B157" s="45"/>
      <c r="L157" s="42"/>
      <c r="Q157" s="42"/>
    </row>
    <row r="158" spans="2:17" s="40" customFormat="1" x14ac:dyDescent="0.2">
      <c r="B158" s="45"/>
      <c r="L158" s="42"/>
      <c r="Q158" s="42"/>
    </row>
    <row r="159" spans="2:17" s="40" customFormat="1" x14ac:dyDescent="0.2">
      <c r="B159" s="45"/>
      <c r="L159" s="42"/>
      <c r="Q159" s="42"/>
    </row>
    <row r="160" spans="2:17" s="40" customFormat="1" x14ac:dyDescent="0.2">
      <c r="B160" s="45"/>
      <c r="L160" s="42"/>
      <c r="Q160" s="42"/>
    </row>
    <row r="161" spans="2:17" s="40" customFormat="1" x14ac:dyDescent="0.2">
      <c r="B161" s="45"/>
      <c r="L161" s="42"/>
      <c r="Q161" s="42"/>
    </row>
    <row r="162" spans="2:17" s="40" customFormat="1" x14ac:dyDescent="0.2">
      <c r="B162" s="45"/>
      <c r="L162" s="42"/>
      <c r="Q162" s="42"/>
    </row>
    <row r="163" spans="2:17" s="40" customFormat="1" x14ac:dyDescent="0.2">
      <c r="B163" s="45"/>
      <c r="L163" s="42"/>
      <c r="Q163" s="42"/>
    </row>
    <row r="164" spans="2:17" s="40" customFormat="1" x14ac:dyDescent="0.2">
      <c r="B164" s="45"/>
      <c r="L164" s="42"/>
      <c r="Q164" s="42"/>
    </row>
    <row r="165" spans="2:17" s="40" customFormat="1" x14ac:dyDescent="0.2">
      <c r="B165" s="45"/>
      <c r="L165" s="42"/>
      <c r="Q165" s="42"/>
    </row>
    <row r="166" spans="2:17" s="40" customFormat="1" x14ac:dyDescent="0.2">
      <c r="B166" s="45"/>
      <c r="L166" s="42"/>
      <c r="Q166" s="42"/>
    </row>
    <row r="167" spans="2:17" s="40" customFormat="1" x14ac:dyDescent="0.2">
      <c r="B167" s="45"/>
      <c r="L167" s="42"/>
      <c r="Q167" s="42"/>
    </row>
    <row r="168" spans="2:17" s="40" customFormat="1" x14ac:dyDescent="0.2">
      <c r="B168" s="45"/>
      <c r="L168" s="42"/>
      <c r="Q168" s="42"/>
    </row>
    <row r="169" spans="2:17" s="40" customFormat="1" x14ac:dyDescent="0.2">
      <c r="B169" s="45"/>
      <c r="L169" s="42"/>
      <c r="Q169" s="42"/>
    </row>
    <row r="170" spans="2:17" s="40" customFormat="1" x14ac:dyDescent="0.2">
      <c r="B170" s="45"/>
      <c r="L170" s="42"/>
      <c r="Q170" s="42"/>
    </row>
    <row r="171" spans="2:17" s="40" customFormat="1" x14ac:dyDescent="0.2">
      <c r="B171" s="45"/>
      <c r="L171" s="42"/>
      <c r="Q171" s="42"/>
    </row>
    <row r="172" spans="2:17" s="40" customFormat="1" x14ac:dyDescent="0.2">
      <c r="B172" s="45"/>
      <c r="L172" s="42"/>
      <c r="Q172" s="42"/>
    </row>
    <row r="173" spans="2:17" s="40" customFormat="1" x14ac:dyDescent="0.2">
      <c r="B173" s="45"/>
      <c r="L173" s="42"/>
      <c r="Q173" s="42"/>
    </row>
    <row r="174" spans="2:17" s="40" customFormat="1" x14ac:dyDescent="0.2">
      <c r="B174" s="45"/>
      <c r="L174" s="42"/>
      <c r="Q174" s="42"/>
    </row>
    <row r="175" spans="2:17" s="40" customFormat="1" x14ac:dyDescent="0.2">
      <c r="B175" s="45"/>
      <c r="L175" s="42"/>
      <c r="Q175" s="42"/>
    </row>
    <row r="176" spans="2:17" s="40" customFormat="1" x14ac:dyDescent="0.2">
      <c r="B176" s="45"/>
      <c r="L176" s="42"/>
      <c r="Q176" s="42"/>
    </row>
    <row r="177" spans="2:17" s="40" customFormat="1" x14ac:dyDescent="0.2">
      <c r="B177" s="45"/>
      <c r="L177" s="42"/>
      <c r="Q177" s="42"/>
    </row>
    <row r="178" spans="2:17" s="40" customFormat="1" x14ac:dyDescent="0.2">
      <c r="B178" s="45"/>
      <c r="L178" s="42"/>
      <c r="Q178" s="42"/>
    </row>
    <row r="179" spans="2:17" s="40" customFormat="1" x14ac:dyDescent="0.2">
      <c r="B179" s="45"/>
      <c r="L179" s="42"/>
      <c r="Q179" s="42"/>
    </row>
    <row r="180" spans="2:17" s="40" customFormat="1" x14ac:dyDescent="0.2">
      <c r="B180" s="45"/>
      <c r="L180" s="42"/>
      <c r="Q180" s="42"/>
    </row>
    <row r="181" spans="2:17" s="40" customFormat="1" x14ac:dyDescent="0.2">
      <c r="B181" s="45"/>
      <c r="L181" s="42"/>
      <c r="Q181" s="42"/>
    </row>
    <row r="182" spans="2:17" s="40" customFormat="1" x14ac:dyDescent="0.2">
      <c r="B182" s="45"/>
      <c r="L182" s="42"/>
      <c r="Q182" s="42"/>
    </row>
    <row r="183" spans="2:17" s="40" customFormat="1" x14ac:dyDescent="0.2">
      <c r="B183" s="45"/>
      <c r="L183" s="42"/>
      <c r="Q183" s="42"/>
    </row>
    <row r="184" spans="2:17" s="40" customFormat="1" x14ac:dyDescent="0.2">
      <c r="B184" s="45"/>
      <c r="L184" s="42"/>
      <c r="Q184" s="42"/>
    </row>
    <row r="185" spans="2:17" s="40" customFormat="1" x14ac:dyDescent="0.2">
      <c r="B185" s="45"/>
      <c r="L185" s="42"/>
      <c r="Q185" s="42"/>
    </row>
    <row r="186" spans="2:17" s="40" customFormat="1" x14ac:dyDescent="0.2">
      <c r="B186" s="45"/>
      <c r="L186" s="42"/>
      <c r="Q186" s="42"/>
    </row>
    <row r="187" spans="2:17" s="40" customFormat="1" x14ac:dyDescent="0.2">
      <c r="B187" s="45"/>
      <c r="L187" s="42"/>
      <c r="Q187" s="42"/>
    </row>
    <row r="188" spans="2:17" s="40" customFormat="1" x14ac:dyDescent="0.2">
      <c r="B188" s="45"/>
      <c r="L188" s="42"/>
      <c r="Q188" s="42"/>
    </row>
    <row r="189" spans="2:17" s="40" customFormat="1" x14ac:dyDescent="0.2">
      <c r="B189" s="45"/>
      <c r="L189" s="42"/>
      <c r="Q189" s="42"/>
    </row>
    <row r="190" spans="2:17" s="40" customFormat="1" x14ac:dyDescent="0.2">
      <c r="B190" s="45"/>
      <c r="L190" s="42"/>
      <c r="Q190" s="42"/>
    </row>
    <row r="191" spans="2:17" s="40" customFormat="1" x14ac:dyDescent="0.2">
      <c r="B191" s="45"/>
      <c r="L191" s="42"/>
      <c r="Q191" s="42"/>
    </row>
    <row r="192" spans="2:17" s="40" customFormat="1" x14ac:dyDescent="0.2">
      <c r="B192" s="45"/>
      <c r="L192" s="42"/>
      <c r="Q192" s="42"/>
    </row>
    <row r="193" spans="2:17" s="40" customFormat="1" x14ac:dyDescent="0.2">
      <c r="B193" s="45"/>
      <c r="L193" s="42"/>
      <c r="Q193" s="42"/>
    </row>
    <row r="194" spans="2:17" s="40" customFormat="1" x14ac:dyDescent="0.2">
      <c r="B194" s="45"/>
      <c r="L194" s="42"/>
      <c r="Q194" s="42"/>
    </row>
    <row r="195" spans="2:17" s="40" customFormat="1" x14ac:dyDescent="0.2">
      <c r="B195" s="45"/>
      <c r="L195" s="42"/>
      <c r="Q195" s="42"/>
    </row>
    <row r="196" spans="2:17" s="40" customFormat="1" x14ac:dyDescent="0.2">
      <c r="B196" s="45"/>
      <c r="L196" s="42"/>
      <c r="Q196" s="42"/>
    </row>
    <row r="197" spans="2:17" s="40" customFormat="1" x14ac:dyDescent="0.2">
      <c r="B197" s="45"/>
      <c r="L197" s="42"/>
      <c r="Q197" s="42"/>
    </row>
    <row r="198" spans="2:17" s="40" customFormat="1" x14ac:dyDescent="0.2">
      <c r="B198" s="45"/>
      <c r="L198" s="42"/>
      <c r="Q198" s="42"/>
    </row>
    <row r="199" spans="2:17" s="40" customFormat="1" x14ac:dyDescent="0.2">
      <c r="B199" s="45"/>
      <c r="L199" s="42"/>
      <c r="Q199" s="42"/>
    </row>
    <row r="200" spans="2:17" s="40" customFormat="1" x14ac:dyDescent="0.2">
      <c r="B200" s="45"/>
      <c r="L200" s="42"/>
      <c r="Q200" s="42"/>
    </row>
    <row r="201" spans="2:17" s="40" customFormat="1" x14ac:dyDescent="0.2">
      <c r="B201" s="45"/>
      <c r="L201" s="42"/>
      <c r="Q201" s="42"/>
    </row>
  </sheetData>
  <mergeCells count="31">
    <mergeCell ref="A3:AG3"/>
    <mergeCell ref="T6:U6"/>
    <mergeCell ref="H5:L5"/>
    <mergeCell ref="M5:Q5"/>
    <mergeCell ref="AB6:AC6"/>
    <mergeCell ref="C6:D6"/>
    <mergeCell ref="AA6:AA7"/>
    <mergeCell ref="M6:N6"/>
    <mergeCell ref="A2:AG2"/>
    <mergeCell ref="A1:AG1"/>
    <mergeCell ref="A5:A7"/>
    <mergeCell ref="B5:B7"/>
    <mergeCell ref="C5:G5"/>
    <mergeCell ref="R5:V5"/>
    <mergeCell ref="W5:AA5"/>
    <mergeCell ref="AB5:AF5"/>
    <mergeCell ref="Y6:Z6"/>
    <mergeCell ref="R6:S6"/>
    <mergeCell ref="A77:B77"/>
    <mergeCell ref="G6:G7"/>
    <mergeCell ref="J6:K6"/>
    <mergeCell ref="L6:L7"/>
    <mergeCell ref="E6:F6"/>
    <mergeCell ref="V6:V7"/>
    <mergeCell ref="AG5:AG7"/>
    <mergeCell ref="O6:P6"/>
    <mergeCell ref="AD6:AE6"/>
    <mergeCell ref="AF6:AF7"/>
    <mergeCell ref="Q6:Q7"/>
    <mergeCell ref="H6:I6"/>
    <mergeCell ref="W6:X6"/>
  </mergeCells>
  <phoneticPr fontId="1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199"/>
  <sheetViews>
    <sheetView topLeftCell="A31" workbookViewId="0">
      <selection activeCell="G65" sqref="G65"/>
    </sheetView>
  </sheetViews>
  <sheetFormatPr defaultRowHeight="12" x14ac:dyDescent="0.2"/>
  <cols>
    <col min="1" max="1" width="4.42578125" style="1" customWidth="1"/>
    <col min="2" max="2" width="18.42578125" style="13" customWidth="1"/>
    <col min="3" max="5" width="6.28515625" style="1" customWidth="1"/>
    <col min="6" max="6" width="5.85546875" style="1" customWidth="1"/>
    <col min="7" max="7" width="5.42578125" style="1" customWidth="1"/>
    <col min="8" max="8" width="5.7109375" style="1" customWidth="1"/>
    <col min="9" max="9" width="3.5703125" style="1" customWidth="1"/>
    <col min="10" max="10" width="5" style="1" customWidth="1"/>
    <col min="11" max="11" width="3.140625" style="1" customWidth="1"/>
    <col min="12" max="12" width="4.5703125" style="64" customWidth="1"/>
    <col min="13" max="13" width="4.7109375" style="1" customWidth="1"/>
    <col min="14" max="14" width="3.5703125" style="1" customWidth="1"/>
    <col min="15" max="16" width="5.28515625" style="1" customWidth="1"/>
    <col min="17" max="17" width="4.140625" style="1" customWidth="1"/>
    <col min="18" max="18" width="14.7109375" style="1" customWidth="1"/>
    <col min="19" max="16384" width="9.140625" style="1"/>
  </cols>
  <sheetData>
    <row r="1" spans="1:24" ht="15.75" customHeight="1" x14ac:dyDescent="0.2">
      <c r="A1" s="177" t="s">
        <v>105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89"/>
      <c r="T1" s="189"/>
      <c r="U1" s="189"/>
      <c r="V1" s="189"/>
      <c r="W1" s="189"/>
      <c r="X1" s="189"/>
    </row>
    <row r="2" spans="1:24" ht="15.75" customHeight="1" x14ac:dyDescent="0.2">
      <c r="A2" s="177" t="s">
        <v>120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8"/>
      <c r="S2" s="189"/>
      <c r="T2" s="189"/>
      <c r="U2" s="189"/>
      <c r="V2" s="189"/>
      <c r="W2" s="189"/>
      <c r="X2" s="189"/>
    </row>
    <row r="3" spans="1:24" ht="15.75" customHeight="1" x14ac:dyDescent="0.2">
      <c r="A3" s="177" t="s">
        <v>121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</row>
    <row r="5" spans="1:24" s="3" customFormat="1" ht="72.75" customHeight="1" x14ac:dyDescent="0.2">
      <c r="A5" s="165" t="s">
        <v>0</v>
      </c>
      <c r="B5" s="165" t="s">
        <v>1</v>
      </c>
      <c r="C5" s="182" t="s">
        <v>2</v>
      </c>
      <c r="D5" s="183"/>
      <c r="E5" s="184"/>
      <c r="F5" s="184"/>
      <c r="G5" s="185"/>
      <c r="H5" s="182" t="s">
        <v>10</v>
      </c>
      <c r="I5" s="183"/>
      <c r="J5" s="183"/>
      <c r="K5" s="183"/>
      <c r="L5" s="186"/>
      <c r="M5" s="182" t="s">
        <v>13</v>
      </c>
      <c r="N5" s="187"/>
      <c r="O5" s="187"/>
      <c r="P5" s="187"/>
      <c r="Q5" s="188"/>
      <c r="R5" s="165" t="s">
        <v>106</v>
      </c>
      <c r="S5" s="2"/>
    </row>
    <row r="6" spans="1:24" s="3" customFormat="1" ht="13.5" customHeight="1" x14ac:dyDescent="0.2">
      <c r="A6" s="179"/>
      <c r="B6" s="179"/>
      <c r="C6" s="168" t="s">
        <v>5</v>
      </c>
      <c r="D6" s="174"/>
      <c r="E6" s="168" t="s">
        <v>6</v>
      </c>
      <c r="F6" s="169"/>
      <c r="G6" s="170" t="s">
        <v>104</v>
      </c>
      <c r="H6" s="168" t="s">
        <v>5</v>
      </c>
      <c r="I6" s="175"/>
      <c r="J6" s="168" t="s">
        <v>6</v>
      </c>
      <c r="K6" s="169"/>
      <c r="L6" s="172" t="s">
        <v>104</v>
      </c>
      <c r="M6" s="168" t="s">
        <v>5</v>
      </c>
      <c r="N6" s="175"/>
      <c r="O6" s="168" t="s">
        <v>6</v>
      </c>
      <c r="P6" s="169"/>
      <c r="Q6" s="170" t="s">
        <v>104</v>
      </c>
      <c r="R6" s="166"/>
    </row>
    <row r="7" spans="1:24" s="3" customFormat="1" ht="71.25" customHeight="1" x14ac:dyDescent="0.2">
      <c r="A7" s="180"/>
      <c r="B7" s="181"/>
      <c r="C7" s="15" t="s">
        <v>3</v>
      </c>
      <c r="D7" s="14" t="s">
        <v>4</v>
      </c>
      <c r="E7" s="17" t="s">
        <v>3</v>
      </c>
      <c r="F7" s="18" t="s">
        <v>4</v>
      </c>
      <c r="G7" s="171"/>
      <c r="H7" s="15" t="s">
        <v>3</v>
      </c>
      <c r="I7" s="14" t="s">
        <v>9</v>
      </c>
      <c r="J7" s="15" t="s">
        <v>3</v>
      </c>
      <c r="K7" s="14" t="s">
        <v>9</v>
      </c>
      <c r="L7" s="173"/>
      <c r="M7" s="15" t="s">
        <v>3</v>
      </c>
      <c r="N7" s="14" t="s">
        <v>9</v>
      </c>
      <c r="O7" s="15" t="s">
        <v>3</v>
      </c>
      <c r="P7" s="14" t="s">
        <v>9</v>
      </c>
      <c r="Q7" s="171"/>
      <c r="R7" s="167"/>
    </row>
    <row r="8" spans="1:24" ht="12.75" x14ac:dyDescent="0.2">
      <c r="A8" s="6">
        <v>1</v>
      </c>
      <c r="B8" s="27" t="s">
        <v>50</v>
      </c>
      <c r="C8" s="33"/>
      <c r="D8" s="7"/>
      <c r="E8" s="33"/>
      <c r="F8" s="7"/>
      <c r="G8" s="9"/>
      <c r="H8" s="9"/>
      <c r="I8" s="9"/>
      <c r="J8" s="9"/>
      <c r="K8" s="9"/>
      <c r="L8" s="20"/>
      <c r="M8" s="21">
        <v>0</v>
      </c>
      <c r="N8" s="20">
        <v>0</v>
      </c>
      <c r="O8" s="20">
        <v>0.4</v>
      </c>
      <c r="P8" s="20">
        <v>3</v>
      </c>
      <c r="Q8" s="20">
        <f>O8*0.15</f>
        <v>0.06</v>
      </c>
      <c r="R8" s="5">
        <f>O8+J8+E8</f>
        <v>0.4</v>
      </c>
    </row>
    <row r="9" spans="1:24" ht="12.75" x14ac:dyDescent="0.2">
      <c r="A9" s="6">
        <v>2</v>
      </c>
      <c r="B9" s="27" t="s">
        <v>51</v>
      </c>
      <c r="C9" s="33"/>
      <c r="D9" s="35"/>
      <c r="E9" s="33"/>
      <c r="F9" s="35"/>
      <c r="G9" s="9"/>
      <c r="H9" s="9"/>
      <c r="I9" s="9"/>
      <c r="J9" s="9"/>
      <c r="K9" s="9"/>
      <c r="L9" s="20"/>
      <c r="M9" s="21">
        <v>0</v>
      </c>
      <c r="N9" s="20">
        <v>0</v>
      </c>
      <c r="O9" s="20">
        <v>0.3</v>
      </c>
      <c r="P9" s="20">
        <v>2</v>
      </c>
      <c r="Q9" s="21">
        <v>0.1</v>
      </c>
      <c r="R9" s="5">
        <f t="shared" ref="R9:R55" si="0">O9+J9+E9</f>
        <v>0.3</v>
      </c>
    </row>
    <row r="10" spans="1:24" ht="12.75" x14ac:dyDescent="0.2">
      <c r="A10" s="6">
        <v>3</v>
      </c>
      <c r="B10" s="12" t="s">
        <v>52</v>
      </c>
      <c r="C10" s="32">
        <f>D10*0.46</f>
        <v>1.84</v>
      </c>
      <c r="D10" s="30">
        <v>4</v>
      </c>
      <c r="E10" s="32">
        <f>F10*0.46</f>
        <v>1.84</v>
      </c>
      <c r="F10" s="30">
        <v>4</v>
      </c>
      <c r="G10" s="70">
        <f>E10*0.1</f>
        <v>0.18400000000000002</v>
      </c>
      <c r="H10" s="8">
        <v>4</v>
      </c>
      <c r="I10" s="6">
        <v>1</v>
      </c>
      <c r="J10" s="8">
        <v>4</v>
      </c>
      <c r="K10" s="6">
        <v>1</v>
      </c>
      <c r="L10" s="20">
        <v>0.6</v>
      </c>
      <c r="M10" s="9"/>
      <c r="N10" s="9"/>
      <c r="O10" s="9"/>
      <c r="P10" s="9"/>
      <c r="Q10" s="9"/>
      <c r="R10" s="5">
        <f t="shared" si="0"/>
        <v>5.84</v>
      </c>
    </row>
    <row r="11" spans="1:24" ht="12.75" x14ac:dyDescent="0.2">
      <c r="A11" s="6">
        <v>4</v>
      </c>
      <c r="B11" s="12" t="s">
        <v>54</v>
      </c>
      <c r="C11" s="36"/>
      <c r="D11" s="35"/>
      <c r="E11" s="36"/>
      <c r="F11" s="35"/>
      <c r="G11" s="9"/>
      <c r="H11" s="8">
        <v>4</v>
      </c>
      <c r="I11" s="6">
        <v>1</v>
      </c>
      <c r="J11" s="8">
        <v>0</v>
      </c>
      <c r="K11" s="6">
        <v>0</v>
      </c>
      <c r="L11" s="20">
        <v>0</v>
      </c>
      <c r="M11" s="9"/>
      <c r="N11" s="9"/>
      <c r="O11" s="9"/>
      <c r="P11" s="9"/>
      <c r="Q11" s="9"/>
      <c r="R11" s="5">
        <f t="shared" si="0"/>
        <v>0</v>
      </c>
    </row>
    <row r="12" spans="1:24" ht="12.75" x14ac:dyDescent="0.2">
      <c r="A12" s="6">
        <v>5</v>
      </c>
      <c r="B12" s="12" t="s">
        <v>55</v>
      </c>
      <c r="C12" s="36"/>
      <c r="D12" s="35"/>
      <c r="E12" s="36"/>
      <c r="F12" s="35"/>
      <c r="G12" s="9"/>
      <c r="H12" s="8">
        <v>4</v>
      </c>
      <c r="I12" s="6">
        <v>1</v>
      </c>
      <c r="J12" s="8">
        <v>0</v>
      </c>
      <c r="K12" s="6">
        <v>0</v>
      </c>
      <c r="L12" s="20">
        <v>0</v>
      </c>
      <c r="M12" s="9"/>
      <c r="N12" s="9"/>
      <c r="O12" s="9"/>
      <c r="P12" s="9"/>
      <c r="Q12" s="9"/>
      <c r="R12" s="5">
        <f t="shared" si="0"/>
        <v>0</v>
      </c>
    </row>
    <row r="13" spans="1:24" ht="12.75" x14ac:dyDescent="0.2">
      <c r="A13" s="6">
        <v>6</v>
      </c>
      <c r="B13" s="12" t="s">
        <v>56</v>
      </c>
      <c r="C13" s="36"/>
      <c r="D13" s="35"/>
      <c r="E13" s="36"/>
      <c r="F13" s="35"/>
      <c r="G13" s="9"/>
      <c r="H13" s="8">
        <v>4</v>
      </c>
      <c r="I13" s="6">
        <v>1</v>
      </c>
      <c r="J13" s="8">
        <v>0</v>
      </c>
      <c r="K13" s="6">
        <v>0</v>
      </c>
      <c r="L13" s="20">
        <v>0</v>
      </c>
      <c r="M13" s="9"/>
      <c r="N13" s="9"/>
      <c r="O13" s="9"/>
      <c r="P13" s="9"/>
      <c r="Q13" s="9"/>
      <c r="R13" s="5">
        <f t="shared" si="0"/>
        <v>0</v>
      </c>
    </row>
    <row r="14" spans="1:24" ht="12.75" x14ac:dyDescent="0.2">
      <c r="A14" s="6">
        <v>7</v>
      </c>
      <c r="B14" s="12" t="s">
        <v>57</v>
      </c>
      <c r="C14" s="36"/>
      <c r="D14" s="35"/>
      <c r="E14" s="36"/>
      <c r="F14" s="35"/>
      <c r="G14" s="9"/>
      <c r="H14" s="8">
        <v>4</v>
      </c>
      <c r="I14" s="6">
        <v>1</v>
      </c>
      <c r="J14" s="8">
        <v>0</v>
      </c>
      <c r="K14" s="6">
        <v>0</v>
      </c>
      <c r="L14" s="20">
        <v>0</v>
      </c>
      <c r="M14" s="9"/>
      <c r="N14" s="9"/>
      <c r="O14" s="9"/>
      <c r="P14" s="9"/>
      <c r="Q14" s="9"/>
      <c r="R14" s="5">
        <f t="shared" si="0"/>
        <v>0</v>
      </c>
    </row>
    <row r="15" spans="1:24" ht="12.75" x14ac:dyDescent="0.2">
      <c r="A15" s="6">
        <v>8</v>
      </c>
      <c r="B15" s="29" t="s">
        <v>58</v>
      </c>
      <c r="C15" s="32">
        <f t="shared" ref="C15:E54" si="1">D15*0.46</f>
        <v>2.7600000000000002</v>
      </c>
      <c r="D15" s="30">
        <v>6</v>
      </c>
      <c r="E15" s="32">
        <f t="shared" si="1"/>
        <v>2.7600000000000002</v>
      </c>
      <c r="F15" s="30">
        <v>6</v>
      </c>
      <c r="G15" s="70">
        <f t="shared" ref="G15:G55" si="2">E15*0.1</f>
        <v>0.27600000000000002</v>
      </c>
      <c r="H15" s="8"/>
      <c r="I15" s="6"/>
      <c r="J15" s="8"/>
      <c r="K15" s="6"/>
      <c r="L15" s="20"/>
      <c r="M15" s="9"/>
      <c r="N15" s="9"/>
      <c r="O15" s="9"/>
      <c r="P15" s="9"/>
      <c r="Q15" s="9"/>
      <c r="R15" s="5">
        <f t="shared" si="0"/>
        <v>2.7600000000000002</v>
      </c>
    </row>
    <row r="16" spans="1:24" ht="12.75" x14ac:dyDescent="0.2">
      <c r="A16" s="6">
        <v>9</v>
      </c>
      <c r="B16" s="12" t="s">
        <v>59</v>
      </c>
      <c r="C16" s="32">
        <f t="shared" si="1"/>
        <v>2.7600000000000002</v>
      </c>
      <c r="D16" s="30">
        <v>6</v>
      </c>
      <c r="E16" s="32">
        <f t="shared" si="1"/>
        <v>2.7600000000000002</v>
      </c>
      <c r="F16" s="30">
        <v>6</v>
      </c>
      <c r="G16" s="70">
        <f t="shared" si="2"/>
        <v>0.27600000000000002</v>
      </c>
      <c r="H16" s="8"/>
      <c r="I16" s="6"/>
      <c r="J16" s="8"/>
      <c r="K16" s="6"/>
      <c r="L16" s="20"/>
      <c r="M16" s="9"/>
      <c r="N16" s="9"/>
      <c r="O16" s="9"/>
      <c r="P16" s="9"/>
      <c r="Q16" s="9"/>
      <c r="R16" s="5">
        <f t="shared" si="0"/>
        <v>2.7600000000000002</v>
      </c>
    </row>
    <row r="17" spans="1:18" ht="12.75" x14ac:dyDescent="0.2">
      <c r="A17" s="6">
        <v>10</v>
      </c>
      <c r="B17" s="12" t="s">
        <v>61</v>
      </c>
      <c r="C17" s="32">
        <f t="shared" si="1"/>
        <v>2.3000000000000003</v>
      </c>
      <c r="D17" s="30">
        <v>5</v>
      </c>
      <c r="E17" s="32">
        <f t="shared" si="1"/>
        <v>2.3000000000000003</v>
      </c>
      <c r="F17" s="30">
        <v>5</v>
      </c>
      <c r="G17" s="70">
        <f t="shared" si="2"/>
        <v>0.23000000000000004</v>
      </c>
      <c r="H17" s="8"/>
      <c r="I17" s="6"/>
      <c r="J17" s="8"/>
      <c r="K17" s="6"/>
      <c r="L17" s="20"/>
      <c r="M17" s="9"/>
      <c r="N17" s="9"/>
      <c r="O17" s="9"/>
      <c r="P17" s="9"/>
      <c r="Q17" s="9"/>
      <c r="R17" s="5">
        <f t="shared" si="0"/>
        <v>2.3000000000000003</v>
      </c>
    </row>
    <row r="18" spans="1:18" ht="12.75" x14ac:dyDescent="0.2">
      <c r="A18" s="6">
        <v>11</v>
      </c>
      <c r="B18" s="12" t="s">
        <v>66</v>
      </c>
      <c r="C18" s="32">
        <f t="shared" si="1"/>
        <v>2.7600000000000002</v>
      </c>
      <c r="D18" s="30">
        <v>6</v>
      </c>
      <c r="E18" s="32">
        <f t="shared" si="1"/>
        <v>2.7600000000000002</v>
      </c>
      <c r="F18" s="30">
        <v>6</v>
      </c>
      <c r="G18" s="70">
        <f t="shared" si="2"/>
        <v>0.27600000000000002</v>
      </c>
      <c r="H18" s="8"/>
      <c r="I18" s="6"/>
      <c r="J18" s="8"/>
      <c r="K18" s="6"/>
      <c r="L18" s="20"/>
      <c r="M18" s="9"/>
      <c r="N18" s="9"/>
      <c r="O18" s="9"/>
      <c r="P18" s="9"/>
      <c r="Q18" s="9"/>
      <c r="R18" s="5">
        <f t="shared" si="0"/>
        <v>2.7600000000000002</v>
      </c>
    </row>
    <row r="19" spans="1:18" ht="12.75" x14ac:dyDescent="0.2">
      <c r="A19" s="6">
        <v>12</v>
      </c>
      <c r="B19" s="12" t="s">
        <v>72</v>
      </c>
      <c r="C19" s="32">
        <f t="shared" si="1"/>
        <v>2.7600000000000002</v>
      </c>
      <c r="D19" s="30">
        <v>6</v>
      </c>
      <c r="E19" s="32">
        <f t="shared" si="1"/>
        <v>2.7600000000000002</v>
      </c>
      <c r="F19" s="30">
        <v>6</v>
      </c>
      <c r="G19" s="70">
        <f t="shared" si="2"/>
        <v>0.27600000000000002</v>
      </c>
      <c r="H19" s="8"/>
      <c r="I19" s="6"/>
      <c r="J19" s="8"/>
      <c r="K19" s="6"/>
      <c r="L19" s="20"/>
      <c r="M19" s="9"/>
      <c r="N19" s="9"/>
      <c r="O19" s="9"/>
      <c r="P19" s="9"/>
      <c r="Q19" s="9"/>
      <c r="R19" s="5">
        <f t="shared" si="0"/>
        <v>2.7600000000000002</v>
      </c>
    </row>
    <row r="20" spans="1:18" ht="12.75" x14ac:dyDescent="0.2">
      <c r="A20" s="6">
        <v>13</v>
      </c>
      <c r="B20" s="12" t="s">
        <v>109</v>
      </c>
      <c r="C20" s="32">
        <f t="shared" si="1"/>
        <v>1.3800000000000001</v>
      </c>
      <c r="D20" s="30">
        <v>3</v>
      </c>
      <c r="E20" s="32">
        <f t="shared" si="1"/>
        <v>1.3800000000000001</v>
      </c>
      <c r="F20" s="30">
        <v>3</v>
      </c>
      <c r="G20" s="70">
        <f t="shared" si="2"/>
        <v>0.13800000000000001</v>
      </c>
      <c r="H20" s="8"/>
      <c r="I20" s="6"/>
      <c r="J20" s="8"/>
      <c r="K20" s="6"/>
      <c r="L20" s="20"/>
      <c r="M20" s="9"/>
      <c r="N20" s="9"/>
      <c r="O20" s="9"/>
      <c r="P20" s="9"/>
      <c r="Q20" s="9"/>
      <c r="R20" s="5">
        <f t="shared" si="0"/>
        <v>1.3800000000000001</v>
      </c>
    </row>
    <row r="21" spans="1:18" ht="12.75" x14ac:dyDescent="0.2">
      <c r="A21" s="6">
        <v>14</v>
      </c>
      <c r="B21" s="12" t="s">
        <v>73</v>
      </c>
      <c r="C21" s="32">
        <f t="shared" si="1"/>
        <v>2.7600000000000002</v>
      </c>
      <c r="D21" s="30">
        <v>6</v>
      </c>
      <c r="E21" s="32">
        <f t="shared" si="1"/>
        <v>2.7600000000000002</v>
      </c>
      <c r="F21" s="30">
        <v>6</v>
      </c>
      <c r="G21" s="70">
        <f t="shared" si="2"/>
        <v>0.27600000000000002</v>
      </c>
      <c r="H21" s="8"/>
      <c r="I21" s="6"/>
      <c r="J21" s="8"/>
      <c r="K21" s="6"/>
      <c r="L21" s="20"/>
      <c r="M21" s="9"/>
      <c r="N21" s="9"/>
      <c r="O21" s="9"/>
      <c r="P21" s="9"/>
      <c r="Q21" s="9"/>
      <c r="R21" s="5">
        <f t="shared" si="0"/>
        <v>2.7600000000000002</v>
      </c>
    </row>
    <row r="22" spans="1:18" ht="12.75" x14ac:dyDescent="0.2">
      <c r="A22" s="6">
        <v>15</v>
      </c>
      <c r="B22" s="12" t="s">
        <v>74</v>
      </c>
      <c r="C22" s="32">
        <f t="shared" si="1"/>
        <v>0.46</v>
      </c>
      <c r="D22" s="34">
        <v>1</v>
      </c>
      <c r="E22" s="32">
        <f t="shared" si="1"/>
        <v>0.46</v>
      </c>
      <c r="F22" s="34">
        <v>1</v>
      </c>
      <c r="G22" s="70">
        <f t="shared" si="2"/>
        <v>4.6000000000000006E-2</v>
      </c>
      <c r="H22" s="8"/>
      <c r="I22" s="6"/>
      <c r="J22" s="8"/>
      <c r="K22" s="6"/>
      <c r="L22" s="20"/>
      <c r="M22" s="9"/>
      <c r="N22" s="9"/>
      <c r="O22" s="9"/>
      <c r="P22" s="9"/>
      <c r="Q22" s="9"/>
      <c r="R22" s="5">
        <f t="shared" si="0"/>
        <v>0.46</v>
      </c>
    </row>
    <row r="23" spans="1:18" ht="12.75" x14ac:dyDescent="0.2">
      <c r="A23" s="6">
        <v>16</v>
      </c>
      <c r="B23" s="12" t="s">
        <v>75</v>
      </c>
      <c r="C23" s="32">
        <f t="shared" si="1"/>
        <v>0.46</v>
      </c>
      <c r="D23" s="34">
        <v>1</v>
      </c>
      <c r="E23" s="32">
        <f t="shared" si="1"/>
        <v>0.46</v>
      </c>
      <c r="F23" s="34">
        <v>1</v>
      </c>
      <c r="G23" s="70">
        <f t="shared" si="2"/>
        <v>4.6000000000000006E-2</v>
      </c>
      <c r="H23" s="8"/>
      <c r="I23" s="6"/>
      <c r="J23" s="8"/>
      <c r="K23" s="6"/>
      <c r="L23" s="20"/>
      <c r="M23" s="9"/>
      <c r="N23" s="9"/>
      <c r="O23" s="9"/>
      <c r="P23" s="9"/>
      <c r="Q23" s="9"/>
      <c r="R23" s="5">
        <f t="shared" si="0"/>
        <v>0.46</v>
      </c>
    </row>
    <row r="24" spans="1:18" ht="12.75" x14ac:dyDescent="0.2">
      <c r="A24" s="6">
        <v>17</v>
      </c>
      <c r="B24" s="12" t="s">
        <v>76</v>
      </c>
      <c r="C24" s="32">
        <f t="shared" si="1"/>
        <v>0.46</v>
      </c>
      <c r="D24" s="34">
        <v>1</v>
      </c>
      <c r="E24" s="32">
        <f t="shared" si="1"/>
        <v>0.46</v>
      </c>
      <c r="F24" s="34">
        <v>1</v>
      </c>
      <c r="G24" s="70">
        <f t="shared" si="2"/>
        <v>4.6000000000000006E-2</v>
      </c>
      <c r="H24" s="8"/>
      <c r="I24" s="6"/>
      <c r="J24" s="8"/>
      <c r="K24" s="6"/>
      <c r="L24" s="20"/>
      <c r="M24" s="9"/>
      <c r="N24" s="9"/>
      <c r="O24" s="9"/>
      <c r="P24" s="9"/>
      <c r="Q24" s="9"/>
      <c r="R24" s="5">
        <f t="shared" si="0"/>
        <v>0.46</v>
      </c>
    </row>
    <row r="25" spans="1:18" ht="12.75" x14ac:dyDescent="0.2">
      <c r="A25" s="6">
        <v>18</v>
      </c>
      <c r="B25" s="12" t="s">
        <v>77</v>
      </c>
      <c r="C25" s="32">
        <f t="shared" si="1"/>
        <v>0.46</v>
      </c>
      <c r="D25" s="34">
        <v>1</v>
      </c>
      <c r="E25" s="32">
        <f t="shared" si="1"/>
        <v>0.46</v>
      </c>
      <c r="F25" s="34">
        <v>1</v>
      </c>
      <c r="G25" s="70">
        <f t="shared" si="2"/>
        <v>4.6000000000000006E-2</v>
      </c>
      <c r="H25" s="8"/>
      <c r="I25" s="6"/>
      <c r="J25" s="8"/>
      <c r="K25" s="6"/>
      <c r="L25" s="20"/>
      <c r="M25" s="9"/>
      <c r="N25" s="9"/>
      <c r="O25" s="9"/>
      <c r="P25" s="9"/>
      <c r="Q25" s="9"/>
      <c r="R25" s="5">
        <f t="shared" si="0"/>
        <v>0.46</v>
      </c>
    </row>
    <row r="26" spans="1:18" ht="12.75" x14ac:dyDescent="0.2">
      <c r="A26" s="6">
        <v>19</v>
      </c>
      <c r="B26" s="12" t="s">
        <v>78</v>
      </c>
      <c r="C26" s="32">
        <f t="shared" si="1"/>
        <v>0.46</v>
      </c>
      <c r="D26" s="34">
        <v>1</v>
      </c>
      <c r="E26" s="32">
        <f t="shared" si="1"/>
        <v>0.46</v>
      </c>
      <c r="F26" s="34">
        <v>1</v>
      </c>
      <c r="G26" s="70">
        <f t="shared" si="2"/>
        <v>4.6000000000000006E-2</v>
      </c>
      <c r="H26" s="8"/>
      <c r="I26" s="6"/>
      <c r="J26" s="8"/>
      <c r="K26" s="6"/>
      <c r="L26" s="20"/>
      <c r="M26" s="9"/>
      <c r="N26" s="9"/>
      <c r="O26" s="9"/>
      <c r="P26" s="9"/>
      <c r="Q26" s="9"/>
      <c r="R26" s="5">
        <f t="shared" si="0"/>
        <v>0.46</v>
      </c>
    </row>
    <row r="27" spans="1:18" ht="12.75" x14ac:dyDescent="0.2">
      <c r="A27" s="6">
        <v>20</v>
      </c>
      <c r="B27" s="12" t="s">
        <v>79</v>
      </c>
      <c r="C27" s="32">
        <f t="shared" si="1"/>
        <v>0.46</v>
      </c>
      <c r="D27" s="34">
        <v>1</v>
      </c>
      <c r="E27" s="32">
        <f t="shared" si="1"/>
        <v>0.46</v>
      </c>
      <c r="F27" s="34">
        <v>1</v>
      </c>
      <c r="G27" s="70">
        <f t="shared" si="2"/>
        <v>4.6000000000000006E-2</v>
      </c>
      <c r="H27" s="8"/>
      <c r="I27" s="6"/>
      <c r="J27" s="8"/>
      <c r="K27" s="6"/>
      <c r="L27" s="20"/>
      <c r="M27" s="9"/>
      <c r="N27" s="9"/>
      <c r="O27" s="9"/>
      <c r="P27" s="9"/>
      <c r="Q27" s="9"/>
      <c r="R27" s="5">
        <f t="shared" si="0"/>
        <v>0.46</v>
      </c>
    </row>
    <row r="28" spans="1:18" ht="12.75" x14ac:dyDescent="0.2">
      <c r="A28" s="6">
        <v>21</v>
      </c>
      <c r="B28" s="12" t="s">
        <v>80</v>
      </c>
      <c r="C28" s="32">
        <f t="shared" si="1"/>
        <v>0.46</v>
      </c>
      <c r="D28" s="34">
        <v>1</v>
      </c>
      <c r="E28" s="32">
        <f t="shared" si="1"/>
        <v>0.46</v>
      </c>
      <c r="F28" s="34">
        <v>1</v>
      </c>
      <c r="G28" s="70">
        <f t="shared" si="2"/>
        <v>4.6000000000000006E-2</v>
      </c>
      <c r="H28" s="8"/>
      <c r="I28" s="6"/>
      <c r="J28" s="8"/>
      <c r="K28" s="6"/>
      <c r="L28" s="20"/>
      <c r="M28" s="9"/>
      <c r="N28" s="9"/>
      <c r="O28" s="9"/>
      <c r="P28" s="9"/>
      <c r="Q28" s="9"/>
      <c r="R28" s="5">
        <f t="shared" si="0"/>
        <v>0.46</v>
      </c>
    </row>
    <row r="29" spans="1:18" ht="12.75" x14ac:dyDescent="0.2">
      <c r="A29" s="6">
        <v>22</v>
      </c>
      <c r="B29" s="12" t="s">
        <v>81</v>
      </c>
      <c r="C29" s="32">
        <f t="shared" si="1"/>
        <v>0.46</v>
      </c>
      <c r="D29" s="34">
        <v>1</v>
      </c>
      <c r="E29" s="32">
        <f t="shared" si="1"/>
        <v>0.46</v>
      </c>
      <c r="F29" s="34">
        <v>1</v>
      </c>
      <c r="G29" s="70">
        <f t="shared" si="2"/>
        <v>4.6000000000000006E-2</v>
      </c>
      <c r="H29" s="8"/>
      <c r="I29" s="6"/>
      <c r="J29" s="8"/>
      <c r="K29" s="6"/>
      <c r="L29" s="20"/>
      <c r="M29" s="9"/>
      <c r="N29" s="9"/>
      <c r="O29" s="9"/>
      <c r="P29" s="9"/>
      <c r="Q29" s="9"/>
      <c r="R29" s="5">
        <f t="shared" si="0"/>
        <v>0.46</v>
      </c>
    </row>
    <row r="30" spans="1:18" ht="12.75" x14ac:dyDescent="0.2">
      <c r="A30" s="6">
        <v>23</v>
      </c>
      <c r="B30" s="12" t="s">
        <v>82</v>
      </c>
      <c r="C30" s="32">
        <f t="shared" si="1"/>
        <v>0.46</v>
      </c>
      <c r="D30" s="34">
        <v>1</v>
      </c>
      <c r="E30" s="32">
        <f t="shared" si="1"/>
        <v>0.46</v>
      </c>
      <c r="F30" s="34">
        <v>1</v>
      </c>
      <c r="G30" s="70">
        <f t="shared" si="2"/>
        <v>4.6000000000000006E-2</v>
      </c>
      <c r="H30" s="8"/>
      <c r="I30" s="6"/>
      <c r="J30" s="8"/>
      <c r="K30" s="6"/>
      <c r="L30" s="20"/>
      <c r="M30" s="9"/>
      <c r="N30" s="9"/>
      <c r="O30" s="9"/>
      <c r="P30" s="9"/>
      <c r="Q30" s="9"/>
      <c r="R30" s="5">
        <f t="shared" si="0"/>
        <v>0.46</v>
      </c>
    </row>
    <row r="31" spans="1:18" ht="12.75" x14ac:dyDescent="0.2">
      <c r="A31" s="6">
        <v>24</v>
      </c>
      <c r="B31" s="12" t="s">
        <v>83</v>
      </c>
      <c r="C31" s="32">
        <f t="shared" si="1"/>
        <v>0.46</v>
      </c>
      <c r="D31" s="34">
        <v>1</v>
      </c>
      <c r="E31" s="32">
        <f t="shared" si="1"/>
        <v>0.46</v>
      </c>
      <c r="F31" s="34">
        <v>1</v>
      </c>
      <c r="G31" s="70">
        <f t="shared" si="2"/>
        <v>4.6000000000000006E-2</v>
      </c>
      <c r="H31" s="8"/>
      <c r="I31" s="6"/>
      <c r="J31" s="8"/>
      <c r="K31" s="6"/>
      <c r="L31" s="20"/>
      <c r="M31" s="9"/>
      <c r="N31" s="9"/>
      <c r="O31" s="9"/>
      <c r="P31" s="9"/>
      <c r="Q31" s="9"/>
      <c r="R31" s="5">
        <f t="shared" si="0"/>
        <v>0.46</v>
      </c>
    </row>
    <row r="32" spans="1:18" ht="12.75" x14ac:dyDescent="0.2">
      <c r="A32" s="6">
        <v>25</v>
      </c>
      <c r="B32" s="12" t="s">
        <v>84</v>
      </c>
      <c r="C32" s="32">
        <f t="shared" si="1"/>
        <v>0.46</v>
      </c>
      <c r="D32" s="34">
        <v>1</v>
      </c>
      <c r="E32" s="32">
        <f t="shared" si="1"/>
        <v>0.46</v>
      </c>
      <c r="F32" s="34">
        <v>1</v>
      </c>
      <c r="G32" s="70">
        <f t="shared" si="2"/>
        <v>4.6000000000000006E-2</v>
      </c>
      <c r="H32" s="8"/>
      <c r="I32" s="6"/>
      <c r="J32" s="8"/>
      <c r="K32" s="6"/>
      <c r="L32" s="20"/>
      <c r="M32" s="9"/>
      <c r="N32" s="9"/>
      <c r="O32" s="9"/>
      <c r="P32" s="9"/>
      <c r="Q32" s="9"/>
      <c r="R32" s="5">
        <f t="shared" si="0"/>
        <v>0.46</v>
      </c>
    </row>
    <row r="33" spans="1:18" ht="12.75" x14ac:dyDescent="0.2">
      <c r="A33" s="6">
        <v>26</v>
      </c>
      <c r="B33" s="12" t="s">
        <v>85</v>
      </c>
      <c r="C33" s="32">
        <f t="shared" si="1"/>
        <v>0.46</v>
      </c>
      <c r="D33" s="34">
        <v>1</v>
      </c>
      <c r="E33" s="32">
        <f t="shared" si="1"/>
        <v>0.46</v>
      </c>
      <c r="F33" s="34">
        <v>1</v>
      </c>
      <c r="G33" s="70">
        <f t="shared" si="2"/>
        <v>4.6000000000000006E-2</v>
      </c>
      <c r="H33" s="8"/>
      <c r="I33" s="6"/>
      <c r="J33" s="8"/>
      <c r="K33" s="6"/>
      <c r="L33" s="20"/>
      <c r="M33" s="9"/>
      <c r="N33" s="9"/>
      <c r="O33" s="9"/>
      <c r="P33" s="9"/>
      <c r="Q33" s="9"/>
      <c r="R33" s="5">
        <f t="shared" si="0"/>
        <v>0.46</v>
      </c>
    </row>
    <row r="34" spans="1:18" ht="12.75" x14ac:dyDescent="0.2">
      <c r="A34" s="6">
        <v>27</v>
      </c>
      <c r="B34" s="12" t="s">
        <v>86</v>
      </c>
      <c r="C34" s="32">
        <f t="shared" si="1"/>
        <v>0.46</v>
      </c>
      <c r="D34" s="34">
        <v>1</v>
      </c>
      <c r="E34" s="32">
        <f t="shared" si="1"/>
        <v>0.46</v>
      </c>
      <c r="F34" s="34">
        <v>1</v>
      </c>
      <c r="G34" s="70">
        <f t="shared" si="2"/>
        <v>4.6000000000000006E-2</v>
      </c>
      <c r="H34" s="8"/>
      <c r="I34" s="6"/>
      <c r="J34" s="8"/>
      <c r="K34" s="6"/>
      <c r="L34" s="20"/>
      <c r="M34" s="9"/>
      <c r="N34" s="9"/>
      <c r="O34" s="9"/>
      <c r="P34" s="9"/>
      <c r="Q34" s="9"/>
      <c r="R34" s="5">
        <f t="shared" si="0"/>
        <v>0.46</v>
      </c>
    </row>
    <row r="35" spans="1:18" ht="12.75" x14ac:dyDescent="0.2">
      <c r="A35" s="6">
        <v>28</v>
      </c>
      <c r="B35" s="12" t="s">
        <v>87</v>
      </c>
      <c r="C35" s="32">
        <f t="shared" si="1"/>
        <v>0.46</v>
      </c>
      <c r="D35" s="34">
        <v>1</v>
      </c>
      <c r="E35" s="32">
        <f t="shared" si="1"/>
        <v>0.46</v>
      </c>
      <c r="F35" s="34">
        <v>1</v>
      </c>
      <c r="G35" s="70">
        <f t="shared" si="2"/>
        <v>4.6000000000000006E-2</v>
      </c>
      <c r="H35" s="8"/>
      <c r="I35" s="6"/>
      <c r="J35" s="8"/>
      <c r="K35" s="6"/>
      <c r="L35" s="20"/>
      <c r="M35" s="9"/>
      <c r="N35" s="9"/>
      <c r="O35" s="9"/>
      <c r="P35" s="9"/>
      <c r="Q35" s="9"/>
      <c r="R35" s="5">
        <f t="shared" si="0"/>
        <v>0.46</v>
      </c>
    </row>
    <row r="36" spans="1:18" ht="12.75" x14ac:dyDescent="0.2">
      <c r="A36" s="6">
        <v>29</v>
      </c>
      <c r="B36" s="12" t="s">
        <v>88</v>
      </c>
      <c r="C36" s="32">
        <f t="shared" si="1"/>
        <v>0.46</v>
      </c>
      <c r="D36" s="34">
        <v>1</v>
      </c>
      <c r="E36" s="32">
        <f t="shared" si="1"/>
        <v>0.46</v>
      </c>
      <c r="F36" s="34">
        <v>1</v>
      </c>
      <c r="G36" s="70">
        <f t="shared" si="2"/>
        <v>4.6000000000000006E-2</v>
      </c>
      <c r="H36" s="8"/>
      <c r="I36" s="6"/>
      <c r="J36" s="8"/>
      <c r="K36" s="6"/>
      <c r="L36" s="20"/>
      <c r="M36" s="9"/>
      <c r="N36" s="9"/>
      <c r="O36" s="9"/>
      <c r="P36" s="9"/>
      <c r="Q36" s="9"/>
      <c r="R36" s="5">
        <f t="shared" si="0"/>
        <v>0.46</v>
      </c>
    </row>
    <row r="37" spans="1:18" ht="12.75" x14ac:dyDescent="0.2">
      <c r="A37" s="6">
        <v>30</v>
      </c>
      <c r="B37" s="12" t="s">
        <v>89</v>
      </c>
      <c r="C37" s="32">
        <f t="shared" si="1"/>
        <v>0.46</v>
      </c>
      <c r="D37" s="34">
        <v>1</v>
      </c>
      <c r="E37" s="32">
        <f t="shared" si="1"/>
        <v>0.46</v>
      </c>
      <c r="F37" s="34">
        <v>1</v>
      </c>
      <c r="G37" s="70">
        <f t="shared" si="2"/>
        <v>4.6000000000000006E-2</v>
      </c>
      <c r="H37" s="8"/>
      <c r="I37" s="6"/>
      <c r="J37" s="8"/>
      <c r="K37" s="6"/>
      <c r="L37" s="20"/>
      <c r="M37" s="9"/>
      <c r="N37" s="9"/>
      <c r="O37" s="9"/>
      <c r="P37" s="9"/>
      <c r="Q37" s="9"/>
      <c r="R37" s="5">
        <f t="shared" si="0"/>
        <v>0.46</v>
      </c>
    </row>
    <row r="38" spans="1:18" ht="12.75" x14ac:dyDescent="0.2">
      <c r="A38" s="6">
        <v>31</v>
      </c>
      <c r="B38" s="12" t="s">
        <v>90</v>
      </c>
      <c r="C38" s="32">
        <f t="shared" si="1"/>
        <v>0.46</v>
      </c>
      <c r="D38" s="34">
        <v>1</v>
      </c>
      <c r="E38" s="32">
        <f t="shared" si="1"/>
        <v>0.46</v>
      </c>
      <c r="F38" s="34">
        <v>1</v>
      </c>
      <c r="G38" s="70">
        <f t="shared" si="2"/>
        <v>4.6000000000000006E-2</v>
      </c>
      <c r="H38" s="8"/>
      <c r="I38" s="6"/>
      <c r="J38" s="8"/>
      <c r="K38" s="6"/>
      <c r="L38" s="20"/>
      <c r="M38" s="9"/>
      <c r="N38" s="9"/>
      <c r="O38" s="9"/>
      <c r="P38" s="9"/>
      <c r="Q38" s="9"/>
      <c r="R38" s="5">
        <f t="shared" si="0"/>
        <v>0.46</v>
      </c>
    </row>
    <row r="39" spans="1:18" ht="12.75" x14ac:dyDescent="0.2">
      <c r="A39" s="6">
        <v>32</v>
      </c>
      <c r="B39" s="12" t="s">
        <v>114</v>
      </c>
      <c r="C39" s="32">
        <f t="shared" si="1"/>
        <v>0.92</v>
      </c>
      <c r="D39" s="34">
        <v>2</v>
      </c>
      <c r="E39" s="32">
        <f t="shared" si="1"/>
        <v>0.92</v>
      </c>
      <c r="F39" s="34">
        <v>2</v>
      </c>
      <c r="G39" s="70">
        <f t="shared" si="2"/>
        <v>9.2000000000000012E-2</v>
      </c>
      <c r="H39" s="8"/>
      <c r="I39" s="6"/>
      <c r="J39" s="8"/>
      <c r="K39" s="6"/>
      <c r="L39" s="20"/>
      <c r="M39" s="9"/>
      <c r="N39" s="9"/>
      <c r="O39" s="9"/>
      <c r="P39" s="9"/>
      <c r="Q39" s="9"/>
      <c r="R39" s="5">
        <f t="shared" si="0"/>
        <v>0.92</v>
      </c>
    </row>
    <row r="40" spans="1:18" ht="12.75" x14ac:dyDescent="0.2">
      <c r="A40" s="6">
        <v>33</v>
      </c>
      <c r="B40" s="12" t="s">
        <v>91</v>
      </c>
      <c r="C40" s="32">
        <f t="shared" si="1"/>
        <v>0.46</v>
      </c>
      <c r="D40" s="34">
        <v>1</v>
      </c>
      <c r="E40" s="32">
        <f t="shared" si="1"/>
        <v>0.46</v>
      </c>
      <c r="F40" s="34">
        <v>1</v>
      </c>
      <c r="G40" s="70">
        <f t="shared" si="2"/>
        <v>4.6000000000000006E-2</v>
      </c>
      <c r="H40" s="8"/>
      <c r="I40" s="6"/>
      <c r="J40" s="8"/>
      <c r="K40" s="6"/>
      <c r="L40" s="20"/>
      <c r="M40" s="9"/>
      <c r="N40" s="9"/>
      <c r="O40" s="9"/>
      <c r="P40" s="9"/>
      <c r="Q40" s="9"/>
      <c r="R40" s="5">
        <f t="shared" si="0"/>
        <v>0.46</v>
      </c>
    </row>
    <row r="41" spans="1:18" ht="12.75" x14ac:dyDescent="0.2">
      <c r="A41" s="6">
        <v>34</v>
      </c>
      <c r="B41" s="12" t="s">
        <v>92</v>
      </c>
      <c r="C41" s="32">
        <f t="shared" si="1"/>
        <v>0.46</v>
      </c>
      <c r="D41" s="34">
        <v>1</v>
      </c>
      <c r="E41" s="32">
        <f t="shared" si="1"/>
        <v>0.46</v>
      </c>
      <c r="F41" s="34">
        <v>1</v>
      </c>
      <c r="G41" s="70">
        <f t="shared" si="2"/>
        <v>4.6000000000000006E-2</v>
      </c>
      <c r="H41" s="8"/>
      <c r="I41" s="6"/>
      <c r="J41" s="8"/>
      <c r="K41" s="6"/>
      <c r="L41" s="20"/>
      <c r="M41" s="9"/>
      <c r="N41" s="9"/>
      <c r="O41" s="9"/>
      <c r="P41" s="9"/>
      <c r="Q41" s="9"/>
      <c r="R41" s="5">
        <f t="shared" si="0"/>
        <v>0.46</v>
      </c>
    </row>
    <row r="42" spans="1:18" ht="12.75" x14ac:dyDescent="0.2">
      <c r="A42" s="6">
        <v>35</v>
      </c>
      <c r="B42" s="12" t="s">
        <v>93</v>
      </c>
      <c r="C42" s="32">
        <f t="shared" si="1"/>
        <v>0.23</v>
      </c>
      <c r="D42" s="34">
        <v>0.5</v>
      </c>
      <c r="E42" s="32">
        <f t="shared" si="1"/>
        <v>0.23</v>
      </c>
      <c r="F42" s="34">
        <v>0.5</v>
      </c>
      <c r="G42" s="70">
        <f t="shared" si="2"/>
        <v>2.3000000000000003E-2</v>
      </c>
      <c r="H42" s="8"/>
      <c r="I42" s="6"/>
      <c r="J42" s="8"/>
      <c r="K42" s="6"/>
      <c r="L42" s="20"/>
      <c r="M42" s="9"/>
      <c r="N42" s="9"/>
      <c r="O42" s="9"/>
      <c r="P42" s="9"/>
      <c r="Q42" s="9"/>
      <c r="R42" s="5">
        <f t="shared" si="0"/>
        <v>0.23</v>
      </c>
    </row>
    <row r="43" spans="1:18" ht="12.75" x14ac:dyDescent="0.2">
      <c r="A43" s="6">
        <v>36</v>
      </c>
      <c r="B43" s="12" t="s">
        <v>94</v>
      </c>
      <c r="C43" s="32">
        <f t="shared" si="1"/>
        <v>0.46</v>
      </c>
      <c r="D43" s="34">
        <v>1</v>
      </c>
      <c r="E43" s="32">
        <f t="shared" si="1"/>
        <v>0.46</v>
      </c>
      <c r="F43" s="34">
        <v>1</v>
      </c>
      <c r="G43" s="70">
        <f t="shared" si="2"/>
        <v>4.6000000000000006E-2</v>
      </c>
      <c r="H43" s="8"/>
      <c r="I43" s="6"/>
      <c r="J43" s="8"/>
      <c r="K43" s="6"/>
      <c r="L43" s="20"/>
      <c r="M43" s="9"/>
      <c r="N43" s="9"/>
      <c r="O43" s="9"/>
      <c r="P43" s="9"/>
      <c r="Q43" s="9"/>
      <c r="R43" s="5">
        <f t="shared" si="0"/>
        <v>0.46</v>
      </c>
    </row>
    <row r="44" spans="1:18" ht="12.75" x14ac:dyDescent="0.2">
      <c r="A44" s="6">
        <v>37</v>
      </c>
      <c r="B44" s="12" t="s">
        <v>95</v>
      </c>
      <c r="C44" s="32">
        <f t="shared" si="1"/>
        <v>0.46</v>
      </c>
      <c r="D44" s="34">
        <v>1</v>
      </c>
      <c r="E44" s="32">
        <f t="shared" si="1"/>
        <v>0.46</v>
      </c>
      <c r="F44" s="34">
        <v>1</v>
      </c>
      <c r="G44" s="70">
        <f t="shared" si="2"/>
        <v>4.6000000000000006E-2</v>
      </c>
      <c r="H44" s="8"/>
      <c r="I44" s="6"/>
      <c r="J44" s="8"/>
      <c r="K44" s="6"/>
      <c r="L44" s="20"/>
      <c r="M44" s="9"/>
      <c r="N44" s="9"/>
      <c r="O44" s="9"/>
      <c r="P44" s="9"/>
      <c r="Q44" s="9"/>
      <c r="R44" s="5">
        <f t="shared" si="0"/>
        <v>0.46</v>
      </c>
    </row>
    <row r="45" spans="1:18" ht="12.75" x14ac:dyDescent="0.2">
      <c r="A45" s="6">
        <v>38</v>
      </c>
      <c r="B45" s="12" t="s">
        <v>113</v>
      </c>
      <c r="C45" s="32">
        <f t="shared" si="1"/>
        <v>0.46</v>
      </c>
      <c r="D45" s="34">
        <v>1</v>
      </c>
      <c r="E45" s="32">
        <f t="shared" si="1"/>
        <v>0.46</v>
      </c>
      <c r="F45" s="34">
        <v>1</v>
      </c>
      <c r="G45" s="70">
        <f t="shared" si="2"/>
        <v>4.6000000000000006E-2</v>
      </c>
      <c r="H45" s="8"/>
      <c r="I45" s="6"/>
      <c r="J45" s="8"/>
      <c r="K45" s="6"/>
      <c r="L45" s="20"/>
      <c r="M45" s="9"/>
      <c r="N45" s="9"/>
      <c r="O45" s="9"/>
      <c r="P45" s="9"/>
      <c r="Q45" s="9"/>
      <c r="R45" s="5">
        <f t="shared" si="0"/>
        <v>0.46</v>
      </c>
    </row>
    <row r="46" spans="1:18" ht="12.75" x14ac:dyDescent="0.2">
      <c r="A46" s="6">
        <v>39</v>
      </c>
      <c r="B46" s="12" t="s">
        <v>112</v>
      </c>
      <c r="C46" s="32">
        <f t="shared" si="1"/>
        <v>0.46</v>
      </c>
      <c r="D46" s="34">
        <v>1</v>
      </c>
      <c r="E46" s="32">
        <f t="shared" si="1"/>
        <v>0.46</v>
      </c>
      <c r="F46" s="34">
        <v>1</v>
      </c>
      <c r="G46" s="70">
        <f t="shared" si="2"/>
        <v>4.6000000000000006E-2</v>
      </c>
      <c r="H46" s="8"/>
      <c r="I46" s="6"/>
      <c r="J46" s="8"/>
      <c r="K46" s="6"/>
      <c r="L46" s="20"/>
      <c r="M46" s="9"/>
      <c r="N46" s="9"/>
      <c r="O46" s="9"/>
      <c r="P46" s="9"/>
      <c r="Q46" s="9"/>
      <c r="R46" s="5">
        <f t="shared" si="0"/>
        <v>0.46</v>
      </c>
    </row>
    <row r="47" spans="1:18" ht="12.75" x14ac:dyDescent="0.2">
      <c r="A47" s="6">
        <v>40</v>
      </c>
      <c r="B47" s="12" t="s">
        <v>96</v>
      </c>
      <c r="C47" s="32">
        <f t="shared" si="1"/>
        <v>0.46</v>
      </c>
      <c r="D47" s="34">
        <v>1</v>
      </c>
      <c r="E47" s="32">
        <f t="shared" si="1"/>
        <v>0.46</v>
      </c>
      <c r="F47" s="34">
        <v>1</v>
      </c>
      <c r="G47" s="70">
        <f t="shared" si="2"/>
        <v>4.6000000000000006E-2</v>
      </c>
      <c r="H47" s="8"/>
      <c r="I47" s="6"/>
      <c r="J47" s="8"/>
      <c r="K47" s="6"/>
      <c r="L47" s="20"/>
      <c r="M47" s="9"/>
      <c r="N47" s="9"/>
      <c r="O47" s="9"/>
      <c r="P47" s="9"/>
      <c r="Q47" s="9"/>
      <c r="R47" s="5">
        <f t="shared" si="0"/>
        <v>0.46</v>
      </c>
    </row>
    <row r="48" spans="1:18" ht="12.75" x14ac:dyDescent="0.2">
      <c r="A48" s="6">
        <v>41</v>
      </c>
      <c r="B48" s="12" t="s">
        <v>97</v>
      </c>
      <c r="C48" s="32">
        <f t="shared" si="1"/>
        <v>0.46</v>
      </c>
      <c r="D48" s="34">
        <v>1</v>
      </c>
      <c r="E48" s="32">
        <f t="shared" si="1"/>
        <v>0.46</v>
      </c>
      <c r="F48" s="34">
        <v>1</v>
      </c>
      <c r="G48" s="70">
        <f t="shared" si="2"/>
        <v>4.6000000000000006E-2</v>
      </c>
      <c r="H48" s="8"/>
      <c r="I48" s="6"/>
      <c r="J48" s="8"/>
      <c r="K48" s="6"/>
      <c r="L48" s="20"/>
      <c r="M48" s="9"/>
      <c r="N48" s="9"/>
      <c r="O48" s="9"/>
      <c r="P48" s="9"/>
      <c r="Q48" s="9"/>
      <c r="R48" s="5">
        <f t="shared" si="0"/>
        <v>0.46</v>
      </c>
    </row>
    <row r="49" spans="1:18" ht="12.75" x14ac:dyDescent="0.2">
      <c r="A49" s="6">
        <v>42</v>
      </c>
      <c r="B49" s="12" t="s">
        <v>98</v>
      </c>
      <c r="C49" s="32">
        <f t="shared" si="1"/>
        <v>0.23</v>
      </c>
      <c r="D49" s="34">
        <v>0.5</v>
      </c>
      <c r="E49" s="32">
        <f t="shared" si="1"/>
        <v>0.23</v>
      </c>
      <c r="F49" s="34">
        <v>0.5</v>
      </c>
      <c r="G49" s="70">
        <f t="shared" si="2"/>
        <v>2.3000000000000003E-2</v>
      </c>
      <c r="H49" s="8"/>
      <c r="I49" s="6"/>
      <c r="J49" s="8"/>
      <c r="K49" s="6"/>
      <c r="L49" s="20"/>
      <c r="M49" s="9"/>
      <c r="N49" s="9"/>
      <c r="O49" s="9"/>
      <c r="P49" s="9"/>
      <c r="Q49" s="9"/>
      <c r="R49" s="5">
        <f t="shared" si="0"/>
        <v>0.23</v>
      </c>
    </row>
    <row r="50" spans="1:18" ht="12.75" x14ac:dyDescent="0.2">
      <c r="A50" s="6">
        <v>43</v>
      </c>
      <c r="B50" s="12" t="s">
        <v>99</v>
      </c>
      <c r="C50" s="32">
        <f t="shared" si="1"/>
        <v>0.46</v>
      </c>
      <c r="D50" s="34">
        <v>1</v>
      </c>
      <c r="E50" s="32">
        <f t="shared" si="1"/>
        <v>0.46</v>
      </c>
      <c r="F50" s="34">
        <v>1</v>
      </c>
      <c r="G50" s="70">
        <f t="shared" si="2"/>
        <v>4.6000000000000006E-2</v>
      </c>
      <c r="H50" s="8"/>
      <c r="I50" s="6"/>
      <c r="J50" s="8"/>
      <c r="K50" s="6"/>
      <c r="L50" s="20"/>
      <c r="M50" s="9"/>
      <c r="N50" s="9"/>
      <c r="O50" s="9"/>
      <c r="P50" s="9"/>
      <c r="Q50" s="9"/>
      <c r="R50" s="5">
        <f t="shared" si="0"/>
        <v>0.46</v>
      </c>
    </row>
    <row r="51" spans="1:18" ht="12.75" x14ac:dyDescent="0.2">
      <c r="A51" s="6">
        <v>44</v>
      </c>
      <c r="B51" s="12" t="s">
        <v>100</v>
      </c>
      <c r="C51" s="32">
        <f t="shared" si="1"/>
        <v>0.46</v>
      </c>
      <c r="D51" s="34">
        <v>1</v>
      </c>
      <c r="E51" s="32">
        <f t="shared" si="1"/>
        <v>0.46</v>
      </c>
      <c r="F51" s="34">
        <v>1</v>
      </c>
      <c r="G51" s="70">
        <f t="shared" si="2"/>
        <v>4.6000000000000006E-2</v>
      </c>
      <c r="H51" s="8"/>
      <c r="I51" s="6"/>
      <c r="J51" s="8"/>
      <c r="K51" s="6"/>
      <c r="L51" s="20"/>
      <c r="M51" s="9"/>
      <c r="N51" s="9"/>
      <c r="O51" s="9"/>
      <c r="P51" s="9"/>
      <c r="Q51" s="9"/>
      <c r="R51" s="5">
        <f t="shared" si="0"/>
        <v>0.46</v>
      </c>
    </row>
    <row r="52" spans="1:18" ht="12.75" x14ac:dyDescent="0.2">
      <c r="A52" s="6">
        <v>45</v>
      </c>
      <c r="B52" s="12" t="s">
        <v>111</v>
      </c>
      <c r="C52" s="32">
        <f t="shared" si="1"/>
        <v>0.46</v>
      </c>
      <c r="D52" s="34">
        <v>1</v>
      </c>
      <c r="E52" s="32">
        <f t="shared" si="1"/>
        <v>0.46</v>
      </c>
      <c r="F52" s="34">
        <v>1</v>
      </c>
      <c r="G52" s="70">
        <f t="shared" si="2"/>
        <v>4.6000000000000006E-2</v>
      </c>
      <c r="H52" s="8"/>
      <c r="I52" s="6"/>
      <c r="J52" s="8"/>
      <c r="K52" s="6"/>
      <c r="L52" s="20"/>
      <c r="M52" s="9"/>
      <c r="N52" s="9"/>
      <c r="O52" s="9"/>
      <c r="P52" s="9"/>
      <c r="Q52" s="9"/>
      <c r="R52" s="5">
        <f t="shared" si="0"/>
        <v>0.46</v>
      </c>
    </row>
    <row r="53" spans="1:18" ht="12.75" x14ac:dyDescent="0.2">
      <c r="A53" s="6">
        <v>46</v>
      </c>
      <c r="B53" s="12" t="s">
        <v>101</v>
      </c>
      <c r="C53" s="32">
        <f t="shared" si="1"/>
        <v>0.46</v>
      </c>
      <c r="D53" s="34">
        <v>1</v>
      </c>
      <c r="E53" s="32">
        <f t="shared" si="1"/>
        <v>0.46</v>
      </c>
      <c r="F53" s="34">
        <v>1</v>
      </c>
      <c r="G53" s="70">
        <f t="shared" si="2"/>
        <v>4.6000000000000006E-2</v>
      </c>
      <c r="H53" s="8"/>
      <c r="I53" s="6"/>
      <c r="J53" s="8"/>
      <c r="K53" s="6"/>
      <c r="L53" s="20"/>
      <c r="M53" s="9"/>
      <c r="N53" s="9"/>
      <c r="O53" s="9"/>
      <c r="P53" s="9"/>
      <c r="Q53" s="9"/>
      <c r="R53" s="5">
        <f t="shared" si="0"/>
        <v>0.46</v>
      </c>
    </row>
    <row r="54" spans="1:18" ht="12.75" x14ac:dyDescent="0.2">
      <c r="A54" s="6">
        <v>47</v>
      </c>
      <c r="B54" s="12" t="s">
        <v>102</v>
      </c>
      <c r="C54" s="32">
        <f t="shared" si="1"/>
        <v>0.46</v>
      </c>
      <c r="D54" s="34">
        <v>1</v>
      </c>
      <c r="E54" s="32">
        <f t="shared" si="1"/>
        <v>0.46</v>
      </c>
      <c r="F54" s="34">
        <v>1</v>
      </c>
      <c r="G54" s="70">
        <f t="shared" si="2"/>
        <v>4.6000000000000006E-2</v>
      </c>
      <c r="H54" s="8"/>
      <c r="I54" s="6"/>
      <c r="J54" s="8"/>
      <c r="K54" s="6"/>
      <c r="L54" s="20"/>
      <c r="M54" s="9"/>
      <c r="N54" s="9"/>
      <c r="O54" s="9"/>
      <c r="P54" s="9"/>
      <c r="Q54" s="9"/>
      <c r="R54" s="5">
        <f t="shared" si="0"/>
        <v>0.46</v>
      </c>
    </row>
    <row r="55" spans="1:18" ht="12.75" x14ac:dyDescent="0.2">
      <c r="A55" s="6">
        <v>48</v>
      </c>
      <c r="B55" s="59" t="s">
        <v>103</v>
      </c>
      <c r="C55" s="32">
        <f>D55*0.46</f>
        <v>0.92</v>
      </c>
      <c r="D55" s="34">
        <v>2</v>
      </c>
      <c r="E55" s="32">
        <f>F55*0.46</f>
        <v>0.92</v>
      </c>
      <c r="F55" s="34">
        <v>2</v>
      </c>
      <c r="G55" s="70">
        <f t="shared" si="2"/>
        <v>9.2000000000000012E-2</v>
      </c>
      <c r="H55" s="8"/>
      <c r="I55" s="6"/>
      <c r="J55" s="8"/>
      <c r="K55" s="6"/>
      <c r="L55" s="20"/>
      <c r="M55" s="9"/>
      <c r="N55" s="9"/>
      <c r="O55" s="9"/>
      <c r="P55" s="9"/>
      <c r="Q55" s="9"/>
      <c r="R55" s="5">
        <f t="shared" si="0"/>
        <v>0.92</v>
      </c>
    </row>
    <row r="56" spans="1:18" s="26" customFormat="1" ht="12.75" x14ac:dyDescent="0.2">
      <c r="A56" s="66"/>
      <c r="B56" s="60" t="s">
        <v>14</v>
      </c>
      <c r="C56" s="58">
        <f t="shared" ref="C56:L56" si="3">SUM(C8:C55)</f>
        <v>35.42000000000003</v>
      </c>
      <c r="D56" s="23">
        <f t="shared" si="3"/>
        <v>77</v>
      </c>
      <c r="E56" s="11">
        <f t="shared" si="3"/>
        <v>35.42000000000003</v>
      </c>
      <c r="F56" s="23">
        <f t="shared" si="3"/>
        <v>77</v>
      </c>
      <c r="G56" s="23">
        <f t="shared" si="3"/>
        <v>3.5419999999999954</v>
      </c>
      <c r="H56" s="23">
        <f t="shared" si="3"/>
        <v>20</v>
      </c>
      <c r="I56" s="22">
        <f t="shared" si="3"/>
        <v>5</v>
      </c>
      <c r="J56" s="23">
        <f t="shared" si="3"/>
        <v>4</v>
      </c>
      <c r="K56" s="22">
        <f t="shared" si="3"/>
        <v>1</v>
      </c>
      <c r="L56" s="22">
        <f t="shared" si="3"/>
        <v>0.6</v>
      </c>
      <c r="M56" s="23">
        <v>0</v>
      </c>
      <c r="N56" s="22">
        <v>0</v>
      </c>
      <c r="O56" s="23">
        <f>SUM(O8:O55)</f>
        <v>0.7</v>
      </c>
      <c r="P56" s="22">
        <f>SUM(P8:P55)</f>
        <v>5</v>
      </c>
      <c r="Q56" s="22">
        <f>SUM(Q8:Q55)</f>
        <v>0.16</v>
      </c>
      <c r="R56" s="11">
        <f>SUM(R8:R55)</f>
        <v>40.120000000000026</v>
      </c>
    </row>
    <row r="57" spans="1:18" s="40" customFormat="1" ht="12.75" x14ac:dyDescent="0.2">
      <c r="A57" s="37"/>
      <c r="B57" s="38"/>
      <c r="C57" s="39"/>
      <c r="E57" s="39"/>
      <c r="L57" s="42"/>
    </row>
    <row r="58" spans="1:18" s="40" customFormat="1" ht="12.75" x14ac:dyDescent="0.2">
      <c r="A58" s="37"/>
      <c r="B58" s="38"/>
      <c r="C58" s="39"/>
      <c r="E58" s="39"/>
      <c r="L58" s="42"/>
      <c r="Q58" s="46">
        <f>G56+L56+Q56</f>
        <v>4.3019999999999952</v>
      </c>
    </row>
    <row r="59" spans="1:18" s="40" customFormat="1" ht="12.75" x14ac:dyDescent="0.2">
      <c r="A59" s="37"/>
      <c r="B59" s="38"/>
      <c r="C59" s="39"/>
      <c r="E59" s="39"/>
      <c r="L59" s="42"/>
      <c r="R59" s="39"/>
    </row>
    <row r="60" spans="1:18" s="40" customFormat="1" ht="12.75" x14ac:dyDescent="0.2">
      <c r="A60" s="37"/>
      <c r="B60" s="38"/>
      <c r="C60" s="39"/>
      <c r="E60" s="39"/>
      <c r="L60" s="42"/>
    </row>
    <row r="61" spans="1:18" s="40" customFormat="1" ht="12.75" x14ac:dyDescent="0.2">
      <c r="A61" s="37"/>
      <c r="B61" s="38"/>
      <c r="C61" s="39"/>
      <c r="E61" s="39"/>
      <c r="H61" s="41"/>
      <c r="I61" s="42"/>
      <c r="J61" s="43"/>
      <c r="K61" s="44"/>
      <c r="L61" s="42"/>
    </row>
    <row r="62" spans="1:18" s="40" customFormat="1" x14ac:dyDescent="0.2">
      <c r="A62" s="37"/>
      <c r="B62" s="45"/>
      <c r="C62" s="39"/>
      <c r="E62" s="39"/>
      <c r="G62" s="39"/>
      <c r="H62" s="43"/>
      <c r="I62" s="42"/>
      <c r="J62" s="43"/>
      <c r="K62" s="44"/>
      <c r="L62" s="42"/>
    </row>
    <row r="63" spans="1:18" s="40" customFormat="1" x14ac:dyDescent="0.2">
      <c r="A63" s="37"/>
      <c r="B63" s="45"/>
      <c r="C63" s="39"/>
      <c r="E63" s="39"/>
      <c r="H63" s="43"/>
      <c r="I63" s="42"/>
      <c r="J63" s="46"/>
      <c r="K63" s="47"/>
      <c r="L63" s="42"/>
    </row>
    <row r="64" spans="1:18" s="40" customFormat="1" x14ac:dyDescent="0.2">
      <c r="A64" s="37"/>
      <c r="B64" s="45"/>
      <c r="H64" s="43"/>
      <c r="I64" s="42"/>
      <c r="J64" s="46"/>
      <c r="K64" s="47"/>
      <c r="L64" s="42"/>
    </row>
    <row r="65" spans="1:14" s="40" customFormat="1" x14ac:dyDescent="0.2">
      <c r="A65" s="37"/>
      <c r="B65" s="45"/>
      <c r="H65" s="43"/>
      <c r="I65" s="42"/>
      <c r="J65" s="46"/>
      <c r="K65" s="47"/>
      <c r="L65" s="42"/>
    </row>
    <row r="66" spans="1:14" s="40" customFormat="1" x14ac:dyDescent="0.2">
      <c r="A66" s="37"/>
      <c r="B66" s="45"/>
      <c r="H66" s="43"/>
      <c r="I66" s="42"/>
      <c r="J66" s="43"/>
      <c r="K66" s="44"/>
      <c r="L66" s="42"/>
    </row>
    <row r="67" spans="1:14" s="40" customFormat="1" x14ac:dyDescent="0.2">
      <c r="A67" s="37"/>
      <c r="B67" s="45"/>
      <c r="H67" s="43"/>
      <c r="I67" s="42"/>
      <c r="J67" s="46"/>
      <c r="K67" s="47"/>
      <c r="L67" s="42"/>
    </row>
    <row r="68" spans="1:14" s="40" customFormat="1" x14ac:dyDescent="0.2">
      <c r="A68" s="37"/>
      <c r="B68" s="45"/>
      <c r="H68" s="43"/>
      <c r="I68" s="42"/>
      <c r="J68" s="46"/>
      <c r="L68" s="42"/>
    </row>
    <row r="69" spans="1:14" s="40" customFormat="1" x14ac:dyDescent="0.2">
      <c r="A69" s="37"/>
      <c r="B69" s="45"/>
      <c r="H69" s="43"/>
      <c r="I69" s="42"/>
      <c r="J69" s="46"/>
      <c r="L69" s="42"/>
    </row>
    <row r="70" spans="1:14" s="40" customFormat="1" x14ac:dyDescent="0.2">
      <c r="A70" s="37"/>
      <c r="B70" s="45"/>
      <c r="H70" s="43"/>
      <c r="I70" s="42"/>
      <c r="J70" s="46"/>
      <c r="L70" s="42"/>
    </row>
    <row r="71" spans="1:14" s="40" customFormat="1" x14ac:dyDescent="0.2">
      <c r="A71" s="37"/>
      <c r="B71" s="45"/>
      <c r="H71" s="43"/>
      <c r="I71" s="42"/>
      <c r="J71" s="46"/>
      <c r="L71" s="42"/>
    </row>
    <row r="72" spans="1:14" s="40" customFormat="1" x14ac:dyDescent="0.2">
      <c r="A72" s="37"/>
      <c r="B72" s="45"/>
      <c r="H72" s="43"/>
      <c r="I72" s="42"/>
      <c r="J72" s="46"/>
      <c r="L72" s="42"/>
    </row>
    <row r="73" spans="1:14" s="40" customFormat="1" x14ac:dyDescent="0.2">
      <c r="A73" s="37"/>
      <c r="B73" s="45"/>
      <c r="H73" s="43"/>
      <c r="I73" s="42"/>
      <c r="J73" s="46"/>
      <c r="L73" s="42"/>
    </row>
    <row r="74" spans="1:14" s="40" customFormat="1" x14ac:dyDescent="0.2">
      <c r="A74" s="37"/>
      <c r="B74" s="45"/>
      <c r="C74" s="48"/>
      <c r="D74" s="48"/>
      <c r="E74" s="48"/>
      <c r="F74" s="48"/>
      <c r="H74" s="43"/>
      <c r="I74" s="42"/>
      <c r="J74" s="46"/>
      <c r="L74" s="42"/>
    </row>
    <row r="75" spans="1:14" s="49" customFormat="1" x14ac:dyDescent="0.2">
      <c r="A75" s="176"/>
      <c r="B75" s="176"/>
      <c r="C75" s="48"/>
      <c r="D75" s="48"/>
      <c r="E75" s="48"/>
      <c r="F75" s="48"/>
      <c r="H75" s="52"/>
      <c r="I75" s="48"/>
      <c r="J75" s="51"/>
      <c r="K75" s="53"/>
      <c r="L75" s="48"/>
      <c r="M75" s="51"/>
      <c r="N75" s="53"/>
    </row>
    <row r="76" spans="1:14" s="40" customFormat="1" x14ac:dyDescent="0.2">
      <c r="B76" s="57"/>
      <c r="L76" s="42"/>
    </row>
    <row r="77" spans="1:14" s="40" customFormat="1" x14ac:dyDescent="0.2">
      <c r="B77" s="57"/>
      <c r="L77" s="42"/>
    </row>
    <row r="78" spans="1:14" s="40" customFormat="1" x14ac:dyDescent="0.2">
      <c r="B78" s="57"/>
      <c r="L78" s="42"/>
    </row>
    <row r="79" spans="1:14" s="40" customFormat="1" x14ac:dyDescent="0.2">
      <c r="B79" s="57"/>
      <c r="L79" s="63"/>
    </row>
    <row r="80" spans="1:14" s="40" customFormat="1" x14ac:dyDescent="0.2">
      <c r="B80" s="57"/>
      <c r="L80" s="42"/>
    </row>
    <row r="81" spans="2:12" s="40" customFormat="1" x14ac:dyDescent="0.2">
      <c r="B81" s="57"/>
      <c r="L81" s="42"/>
    </row>
    <row r="82" spans="2:12" s="40" customFormat="1" x14ac:dyDescent="0.2">
      <c r="B82" s="57"/>
      <c r="L82" s="42"/>
    </row>
    <row r="83" spans="2:12" s="40" customFormat="1" x14ac:dyDescent="0.2">
      <c r="B83" s="57"/>
      <c r="L83" s="42"/>
    </row>
    <row r="84" spans="2:12" s="40" customFormat="1" x14ac:dyDescent="0.2">
      <c r="B84" s="57"/>
      <c r="L84" s="42"/>
    </row>
    <row r="85" spans="2:12" s="40" customFormat="1" x14ac:dyDescent="0.2">
      <c r="B85" s="57"/>
      <c r="L85" s="42"/>
    </row>
    <row r="86" spans="2:12" s="40" customFormat="1" x14ac:dyDescent="0.2">
      <c r="B86" s="57"/>
      <c r="L86" s="42"/>
    </row>
    <row r="87" spans="2:12" s="40" customFormat="1" x14ac:dyDescent="0.2">
      <c r="B87" s="57"/>
      <c r="L87" s="42"/>
    </row>
    <row r="88" spans="2:12" s="40" customFormat="1" x14ac:dyDescent="0.2">
      <c r="B88" s="57"/>
      <c r="L88" s="42"/>
    </row>
    <row r="89" spans="2:12" s="40" customFormat="1" x14ac:dyDescent="0.2">
      <c r="B89" s="57"/>
      <c r="L89" s="42"/>
    </row>
    <row r="90" spans="2:12" s="40" customFormat="1" x14ac:dyDescent="0.2">
      <c r="B90" s="57"/>
      <c r="L90" s="42"/>
    </row>
    <row r="91" spans="2:12" s="40" customFormat="1" x14ac:dyDescent="0.2">
      <c r="B91" s="57"/>
      <c r="L91" s="42"/>
    </row>
    <row r="92" spans="2:12" s="40" customFormat="1" x14ac:dyDescent="0.2">
      <c r="B92" s="57"/>
      <c r="L92" s="42"/>
    </row>
    <row r="93" spans="2:12" s="40" customFormat="1" x14ac:dyDescent="0.2">
      <c r="B93" s="57"/>
      <c r="L93" s="42"/>
    </row>
    <row r="94" spans="2:12" s="40" customFormat="1" x14ac:dyDescent="0.2">
      <c r="B94" s="57"/>
      <c r="L94" s="42"/>
    </row>
    <row r="95" spans="2:12" s="40" customFormat="1" x14ac:dyDescent="0.2">
      <c r="B95" s="57"/>
      <c r="L95" s="42"/>
    </row>
    <row r="96" spans="2:12" s="40" customFormat="1" x14ac:dyDescent="0.2">
      <c r="B96" s="57"/>
      <c r="L96" s="42"/>
    </row>
    <row r="97" spans="2:12" s="40" customFormat="1" x14ac:dyDescent="0.2">
      <c r="B97" s="57"/>
      <c r="L97" s="42"/>
    </row>
    <row r="98" spans="2:12" s="40" customFormat="1" x14ac:dyDescent="0.2">
      <c r="B98" s="57"/>
      <c r="L98" s="42"/>
    </row>
    <row r="99" spans="2:12" s="40" customFormat="1" x14ac:dyDescent="0.2">
      <c r="B99" s="57"/>
      <c r="L99" s="42"/>
    </row>
    <row r="100" spans="2:12" s="40" customFormat="1" x14ac:dyDescent="0.2">
      <c r="B100" s="57"/>
      <c r="L100" s="42"/>
    </row>
    <row r="101" spans="2:12" s="40" customFormat="1" x14ac:dyDescent="0.2">
      <c r="B101" s="57"/>
      <c r="L101" s="42"/>
    </row>
    <row r="102" spans="2:12" s="40" customFormat="1" x14ac:dyDescent="0.2">
      <c r="B102" s="57"/>
      <c r="L102" s="42"/>
    </row>
    <row r="103" spans="2:12" s="40" customFormat="1" x14ac:dyDescent="0.2">
      <c r="B103" s="57"/>
      <c r="L103" s="42"/>
    </row>
    <row r="104" spans="2:12" s="40" customFormat="1" x14ac:dyDescent="0.2">
      <c r="B104" s="57"/>
      <c r="L104" s="42"/>
    </row>
    <row r="105" spans="2:12" s="40" customFormat="1" x14ac:dyDescent="0.2">
      <c r="B105" s="57"/>
      <c r="L105" s="42"/>
    </row>
    <row r="106" spans="2:12" s="40" customFormat="1" x14ac:dyDescent="0.2">
      <c r="B106" s="57"/>
      <c r="L106" s="42"/>
    </row>
    <row r="107" spans="2:12" s="40" customFormat="1" x14ac:dyDescent="0.2">
      <c r="B107" s="57"/>
      <c r="L107" s="42"/>
    </row>
    <row r="108" spans="2:12" s="40" customFormat="1" x14ac:dyDescent="0.2">
      <c r="B108" s="57"/>
      <c r="L108" s="42"/>
    </row>
    <row r="109" spans="2:12" s="40" customFormat="1" x14ac:dyDescent="0.2">
      <c r="B109" s="57"/>
      <c r="L109" s="42"/>
    </row>
    <row r="110" spans="2:12" s="40" customFormat="1" x14ac:dyDescent="0.2">
      <c r="B110" s="57"/>
      <c r="L110" s="42"/>
    </row>
    <row r="111" spans="2:12" s="40" customFormat="1" x14ac:dyDescent="0.2">
      <c r="B111" s="57"/>
      <c r="L111" s="42"/>
    </row>
    <row r="112" spans="2:12" s="40" customFormat="1" x14ac:dyDescent="0.2">
      <c r="B112" s="57"/>
      <c r="L112" s="42"/>
    </row>
    <row r="113" spans="2:12" s="40" customFormat="1" x14ac:dyDescent="0.2">
      <c r="B113" s="57"/>
      <c r="L113" s="42"/>
    </row>
    <row r="114" spans="2:12" s="40" customFormat="1" x14ac:dyDescent="0.2">
      <c r="B114" s="57"/>
      <c r="L114" s="42"/>
    </row>
    <row r="115" spans="2:12" s="40" customFormat="1" x14ac:dyDescent="0.2">
      <c r="B115" s="57"/>
      <c r="L115" s="42"/>
    </row>
    <row r="116" spans="2:12" s="40" customFormat="1" x14ac:dyDescent="0.2">
      <c r="B116" s="57"/>
      <c r="L116" s="42"/>
    </row>
    <row r="117" spans="2:12" s="40" customFormat="1" x14ac:dyDescent="0.2">
      <c r="B117" s="57"/>
      <c r="L117" s="42"/>
    </row>
    <row r="118" spans="2:12" s="40" customFormat="1" x14ac:dyDescent="0.2">
      <c r="B118" s="57"/>
      <c r="L118" s="42"/>
    </row>
    <row r="119" spans="2:12" s="40" customFormat="1" x14ac:dyDescent="0.2">
      <c r="B119" s="57"/>
      <c r="L119" s="42"/>
    </row>
    <row r="120" spans="2:12" s="40" customFormat="1" x14ac:dyDescent="0.2">
      <c r="B120" s="57"/>
      <c r="L120" s="42"/>
    </row>
    <row r="121" spans="2:12" s="40" customFormat="1" x14ac:dyDescent="0.2">
      <c r="B121" s="57"/>
      <c r="L121" s="42"/>
    </row>
    <row r="122" spans="2:12" s="40" customFormat="1" x14ac:dyDescent="0.2">
      <c r="B122" s="57"/>
      <c r="L122" s="42"/>
    </row>
    <row r="123" spans="2:12" s="40" customFormat="1" x14ac:dyDescent="0.2">
      <c r="B123" s="57"/>
      <c r="L123" s="42"/>
    </row>
    <row r="124" spans="2:12" s="40" customFormat="1" x14ac:dyDescent="0.2">
      <c r="B124" s="57"/>
      <c r="L124" s="42"/>
    </row>
    <row r="125" spans="2:12" s="40" customFormat="1" x14ac:dyDescent="0.2">
      <c r="B125" s="57"/>
      <c r="L125" s="42"/>
    </row>
    <row r="126" spans="2:12" s="40" customFormat="1" x14ac:dyDescent="0.2">
      <c r="B126" s="57"/>
      <c r="L126" s="42"/>
    </row>
    <row r="127" spans="2:12" s="40" customFormat="1" x14ac:dyDescent="0.2">
      <c r="B127" s="57"/>
      <c r="L127" s="42"/>
    </row>
    <row r="128" spans="2:12" s="40" customFormat="1" x14ac:dyDescent="0.2">
      <c r="B128" s="57"/>
      <c r="L128" s="42"/>
    </row>
    <row r="129" spans="2:12" s="40" customFormat="1" x14ac:dyDescent="0.2">
      <c r="B129" s="57"/>
      <c r="L129" s="42"/>
    </row>
    <row r="130" spans="2:12" s="40" customFormat="1" x14ac:dyDescent="0.2">
      <c r="B130" s="57"/>
      <c r="L130" s="42"/>
    </row>
    <row r="131" spans="2:12" s="40" customFormat="1" x14ac:dyDescent="0.2">
      <c r="B131" s="57"/>
      <c r="L131" s="42"/>
    </row>
    <row r="132" spans="2:12" s="40" customFormat="1" x14ac:dyDescent="0.2">
      <c r="B132" s="57"/>
      <c r="L132" s="42"/>
    </row>
    <row r="133" spans="2:12" s="40" customFormat="1" x14ac:dyDescent="0.2">
      <c r="B133" s="57"/>
      <c r="L133" s="42"/>
    </row>
    <row r="134" spans="2:12" s="40" customFormat="1" x14ac:dyDescent="0.2">
      <c r="B134" s="57"/>
      <c r="L134" s="42"/>
    </row>
    <row r="135" spans="2:12" s="40" customFormat="1" x14ac:dyDescent="0.2">
      <c r="B135" s="57"/>
      <c r="L135" s="42"/>
    </row>
    <row r="136" spans="2:12" s="40" customFormat="1" x14ac:dyDescent="0.2">
      <c r="B136" s="57"/>
      <c r="L136" s="42"/>
    </row>
    <row r="137" spans="2:12" s="40" customFormat="1" x14ac:dyDescent="0.2">
      <c r="B137" s="57"/>
      <c r="L137" s="42"/>
    </row>
    <row r="138" spans="2:12" s="40" customFormat="1" x14ac:dyDescent="0.2">
      <c r="B138" s="57"/>
      <c r="L138" s="42"/>
    </row>
    <row r="139" spans="2:12" s="40" customFormat="1" x14ac:dyDescent="0.2">
      <c r="B139" s="57"/>
      <c r="L139" s="42"/>
    </row>
    <row r="140" spans="2:12" s="40" customFormat="1" x14ac:dyDescent="0.2">
      <c r="B140" s="57"/>
      <c r="L140" s="42"/>
    </row>
    <row r="141" spans="2:12" s="40" customFormat="1" x14ac:dyDescent="0.2">
      <c r="B141" s="57"/>
      <c r="L141" s="42"/>
    </row>
    <row r="142" spans="2:12" s="40" customFormat="1" x14ac:dyDescent="0.2">
      <c r="B142" s="57"/>
      <c r="L142" s="42"/>
    </row>
    <row r="143" spans="2:12" s="40" customFormat="1" x14ac:dyDescent="0.2">
      <c r="B143" s="57"/>
      <c r="L143" s="42"/>
    </row>
    <row r="144" spans="2:12" s="40" customFormat="1" x14ac:dyDescent="0.2">
      <c r="B144" s="57"/>
      <c r="L144" s="42"/>
    </row>
    <row r="145" spans="2:12" s="40" customFormat="1" x14ac:dyDescent="0.2">
      <c r="B145" s="57"/>
      <c r="L145" s="42"/>
    </row>
    <row r="146" spans="2:12" s="40" customFormat="1" x14ac:dyDescent="0.2">
      <c r="B146" s="57"/>
      <c r="L146" s="42"/>
    </row>
    <row r="147" spans="2:12" s="40" customFormat="1" x14ac:dyDescent="0.2">
      <c r="B147" s="57"/>
      <c r="L147" s="42"/>
    </row>
    <row r="148" spans="2:12" s="40" customFormat="1" x14ac:dyDescent="0.2">
      <c r="B148" s="57"/>
      <c r="L148" s="42"/>
    </row>
    <row r="149" spans="2:12" s="40" customFormat="1" x14ac:dyDescent="0.2">
      <c r="B149" s="57"/>
      <c r="L149" s="42"/>
    </row>
    <row r="150" spans="2:12" s="40" customFormat="1" x14ac:dyDescent="0.2">
      <c r="B150" s="57"/>
      <c r="L150" s="42"/>
    </row>
    <row r="151" spans="2:12" s="40" customFormat="1" x14ac:dyDescent="0.2">
      <c r="B151" s="57"/>
      <c r="L151" s="42"/>
    </row>
    <row r="152" spans="2:12" s="40" customFormat="1" x14ac:dyDescent="0.2">
      <c r="B152" s="57"/>
      <c r="L152" s="42"/>
    </row>
    <row r="153" spans="2:12" s="40" customFormat="1" x14ac:dyDescent="0.2">
      <c r="B153" s="57"/>
      <c r="L153" s="42"/>
    </row>
    <row r="154" spans="2:12" s="40" customFormat="1" x14ac:dyDescent="0.2">
      <c r="B154" s="57"/>
      <c r="L154" s="42"/>
    </row>
    <row r="155" spans="2:12" s="40" customFormat="1" x14ac:dyDescent="0.2">
      <c r="B155" s="57"/>
      <c r="L155" s="42"/>
    </row>
    <row r="156" spans="2:12" s="40" customFormat="1" x14ac:dyDescent="0.2">
      <c r="B156" s="57"/>
      <c r="L156" s="42"/>
    </row>
    <row r="157" spans="2:12" s="40" customFormat="1" x14ac:dyDescent="0.2">
      <c r="B157" s="57"/>
      <c r="L157" s="42"/>
    </row>
    <row r="158" spans="2:12" s="40" customFormat="1" x14ac:dyDescent="0.2">
      <c r="B158" s="57"/>
      <c r="L158" s="42"/>
    </row>
    <row r="159" spans="2:12" s="40" customFormat="1" x14ac:dyDescent="0.2">
      <c r="B159" s="57"/>
      <c r="L159" s="42"/>
    </row>
    <row r="160" spans="2:12" s="40" customFormat="1" x14ac:dyDescent="0.2">
      <c r="B160" s="57"/>
      <c r="L160" s="42"/>
    </row>
    <row r="161" spans="2:12" s="40" customFormat="1" x14ac:dyDescent="0.2">
      <c r="B161" s="57"/>
      <c r="L161" s="42"/>
    </row>
    <row r="162" spans="2:12" s="40" customFormat="1" x14ac:dyDescent="0.2">
      <c r="B162" s="57"/>
      <c r="L162" s="42"/>
    </row>
    <row r="163" spans="2:12" s="40" customFormat="1" x14ac:dyDescent="0.2">
      <c r="B163" s="57"/>
      <c r="L163" s="42"/>
    </row>
    <row r="164" spans="2:12" s="40" customFormat="1" x14ac:dyDescent="0.2">
      <c r="B164" s="57"/>
      <c r="L164" s="42"/>
    </row>
    <row r="165" spans="2:12" s="40" customFormat="1" x14ac:dyDescent="0.2">
      <c r="B165" s="57"/>
      <c r="L165" s="42"/>
    </row>
    <row r="166" spans="2:12" s="40" customFormat="1" x14ac:dyDescent="0.2">
      <c r="B166" s="57"/>
      <c r="L166" s="42"/>
    </row>
    <row r="167" spans="2:12" s="40" customFormat="1" x14ac:dyDescent="0.2">
      <c r="B167" s="57"/>
      <c r="L167" s="42"/>
    </row>
    <row r="168" spans="2:12" s="40" customFormat="1" x14ac:dyDescent="0.2">
      <c r="B168" s="57"/>
      <c r="L168" s="42"/>
    </row>
    <row r="169" spans="2:12" s="40" customFormat="1" x14ac:dyDescent="0.2">
      <c r="B169" s="57"/>
      <c r="L169" s="42"/>
    </row>
    <row r="170" spans="2:12" s="40" customFormat="1" x14ac:dyDescent="0.2">
      <c r="B170" s="57"/>
      <c r="L170" s="42"/>
    </row>
    <row r="171" spans="2:12" s="40" customFormat="1" x14ac:dyDescent="0.2">
      <c r="B171" s="57"/>
      <c r="L171" s="42"/>
    </row>
    <row r="172" spans="2:12" s="40" customFormat="1" x14ac:dyDescent="0.2">
      <c r="B172" s="57"/>
      <c r="L172" s="42"/>
    </row>
    <row r="173" spans="2:12" s="40" customFormat="1" x14ac:dyDescent="0.2">
      <c r="B173" s="57"/>
      <c r="L173" s="42"/>
    </row>
    <row r="174" spans="2:12" s="40" customFormat="1" x14ac:dyDescent="0.2">
      <c r="B174" s="57"/>
      <c r="L174" s="42"/>
    </row>
    <row r="175" spans="2:12" s="40" customFormat="1" x14ac:dyDescent="0.2">
      <c r="B175" s="57"/>
      <c r="L175" s="42"/>
    </row>
    <row r="176" spans="2:12" s="40" customFormat="1" x14ac:dyDescent="0.2">
      <c r="B176" s="57"/>
      <c r="L176" s="42"/>
    </row>
    <row r="177" spans="2:12" s="40" customFormat="1" x14ac:dyDescent="0.2">
      <c r="B177" s="57"/>
      <c r="L177" s="42"/>
    </row>
    <row r="178" spans="2:12" s="40" customFormat="1" x14ac:dyDescent="0.2">
      <c r="B178" s="57"/>
      <c r="L178" s="42"/>
    </row>
    <row r="179" spans="2:12" s="40" customFormat="1" x14ac:dyDescent="0.2">
      <c r="B179" s="57"/>
      <c r="L179" s="42"/>
    </row>
    <row r="180" spans="2:12" s="40" customFormat="1" x14ac:dyDescent="0.2">
      <c r="B180" s="57"/>
      <c r="L180" s="42"/>
    </row>
    <row r="181" spans="2:12" s="40" customFormat="1" x14ac:dyDescent="0.2">
      <c r="B181" s="57"/>
      <c r="L181" s="42"/>
    </row>
    <row r="182" spans="2:12" s="40" customFormat="1" x14ac:dyDescent="0.2">
      <c r="B182" s="57"/>
      <c r="L182" s="42"/>
    </row>
    <row r="183" spans="2:12" s="40" customFormat="1" x14ac:dyDescent="0.2">
      <c r="B183" s="57"/>
      <c r="L183" s="42"/>
    </row>
    <row r="184" spans="2:12" s="40" customFormat="1" x14ac:dyDescent="0.2">
      <c r="B184" s="57"/>
      <c r="L184" s="42"/>
    </row>
    <row r="185" spans="2:12" s="40" customFormat="1" x14ac:dyDescent="0.2">
      <c r="B185" s="57"/>
      <c r="L185" s="42"/>
    </row>
    <row r="186" spans="2:12" s="40" customFormat="1" x14ac:dyDescent="0.2">
      <c r="B186" s="57"/>
      <c r="L186" s="42"/>
    </row>
    <row r="187" spans="2:12" s="40" customFormat="1" x14ac:dyDescent="0.2">
      <c r="B187" s="57"/>
      <c r="L187" s="42"/>
    </row>
    <row r="188" spans="2:12" s="40" customFormat="1" x14ac:dyDescent="0.2">
      <c r="B188" s="57"/>
      <c r="L188" s="42"/>
    </row>
    <row r="189" spans="2:12" s="40" customFormat="1" x14ac:dyDescent="0.2">
      <c r="B189" s="57"/>
      <c r="L189" s="42"/>
    </row>
    <row r="190" spans="2:12" s="40" customFormat="1" x14ac:dyDescent="0.2">
      <c r="B190" s="57"/>
      <c r="L190" s="42"/>
    </row>
    <row r="191" spans="2:12" s="40" customFormat="1" x14ac:dyDescent="0.2">
      <c r="B191" s="57"/>
      <c r="L191" s="42"/>
    </row>
    <row r="192" spans="2:12" s="40" customFormat="1" x14ac:dyDescent="0.2">
      <c r="B192" s="57"/>
      <c r="L192" s="42"/>
    </row>
    <row r="193" spans="2:12" s="40" customFormat="1" x14ac:dyDescent="0.2">
      <c r="B193" s="57"/>
      <c r="L193" s="42"/>
    </row>
    <row r="194" spans="2:12" s="40" customFormat="1" x14ac:dyDescent="0.2">
      <c r="B194" s="57"/>
      <c r="L194" s="42"/>
    </row>
    <row r="195" spans="2:12" s="40" customFormat="1" x14ac:dyDescent="0.2">
      <c r="B195" s="57"/>
      <c r="L195" s="42"/>
    </row>
    <row r="196" spans="2:12" s="40" customFormat="1" x14ac:dyDescent="0.2">
      <c r="B196" s="57"/>
      <c r="L196" s="42"/>
    </row>
    <row r="197" spans="2:12" s="40" customFormat="1" x14ac:dyDescent="0.2">
      <c r="B197" s="57"/>
      <c r="L197" s="42"/>
    </row>
    <row r="198" spans="2:12" s="40" customFormat="1" x14ac:dyDescent="0.2">
      <c r="B198" s="57"/>
      <c r="L198" s="42"/>
    </row>
    <row r="199" spans="2:12" s="40" customFormat="1" x14ac:dyDescent="0.2">
      <c r="B199" s="57"/>
      <c r="L199" s="42"/>
    </row>
  </sheetData>
  <mergeCells count="19">
    <mergeCell ref="A5:A7"/>
    <mergeCell ref="B5:B7"/>
    <mergeCell ref="C5:G5"/>
    <mergeCell ref="H5:L5"/>
    <mergeCell ref="M5:Q5"/>
    <mergeCell ref="L6:L7"/>
    <mergeCell ref="G6:G7"/>
    <mergeCell ref="H6:I6"/>
    <mergeCell ref="J6:K6"/>
    <mergeCell ref="A75:B75"/>
    <mergeCell ref="A2:X2"/>
    <mergeCell ref="A3:X3"/>
    <mergeCell ref="A1:X1"/>
    <mergeCell ref="M6:N6"/>
    <mergeCell ref="O6:P6"/>
    <mergeCell ref="Q6:Q7"/>
    <mergeCell ref="R5:R7"/>
    <mergeCell ref="C6:D6"/>
    <mergeCell ref="E6:F6"/>
  </mergeCells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CB325"/>
  <sheetViews>
    <sheetView tabSelected="1" topLeftCell="A38" zoomScaleNormal="100" workbookViewId="0">
      <selection activeCell="A63" sqref="A63:AG63"/>
    </sheetView>
  </sheetViews>
  <sheetFormatPr defaultRowHeight="12" x14ac:dyDescent="0.2"/>
  <cols>
    <col min="1" max="1" width="4" style="1" customWidth="1"/>
    <col min="2" max="2" width="18.5703125" style="13" customWidth="1"/>
    <col min="3" max="3" width="6.140625" style="1" customWidth="1"/>
    <col min="4" max="4" width="4.85546875" style="64" customWidth="1"/>
    <col min="5" max="5" width="5.85546875" style="1" customWidth="1"/>
    <col min="6" max="6" width="4.5703125" style="1" customWidth="1"/>
    <col min="7" max="7" width="5.7109375" style="1" customWidth="1"/>
    <col min="8" max="8" width="6.28515625" style="1" customWidth="1"/>
    <col min="9" max="9" width="5" style="1" customWidth="1"/>
    <col min="10" max="10" width="6.140625" style="1" customWidth="1"/>
    <col min="11" max="11" width="5" style="1" customWidth="1"/>
    <col min="12" max="12" width="5.5703125" style="1" customWidth="1"/>
    <col min="13" max="13" width="5.85546875" style="1" customWidth="1"/>
    <col min="14" max="14" width="4.5703125" style="1" customWidth="1"/>
    <col min="15" max="15" width="7" style="1" customWidth="1"/>
    <col min="16" max="16" width="5.85546875" style="1" customWidth="1"/>
    <col min="17" max="27" width="6" style="1" customWidth="1"/>
    <col min="28" max="28" width="6.140625" style="1" customWidth="1"/>
    <col min="29" max="29" width="5" style="1" customWidth="1"/>
    <col min="30" max="30" width="5.85546875" style="1" customWidth="1"/>
    <col min="31" max="31" width="5" style="1" customWidth="1"/>
    <col min="32" max="32" width="5.5703125" style="1" customWidth="1"/>
    <col min="33" max="33" width="8" style="1" customWidth="1"/>
    <col min="34" max="34" width="4.7109375" style="1" customWidth="1"/>
    <col min="35" max="35" width="5.42578125" style="64" customWidth="1"/>
    <col min="36" max="36" width="4.28515625" style="64" customWidth="1"/>
    <col min="37" max="37" width="6.28515625" style="64" customWidth="1"/>
    <col min="38" max="38" width="7" style="1" customWidth="1"/>
    <col min="39" max="39" width="4.42578125" style="1" customWidth="1"/>
    <col min="40" max="40" width="6" style="1" customWidth="1"/>
    <col min="41" max="41" width="4.140625" style="1" customWidth="1"/>
    <col min="42" max="42" width="5.7109375" style="1" customWidth="1"/>
    <col min="43" max="43" width="6.5703125" style="1" customWidth="1"/>
    <col min="44" max="44" width="4.5703125" style="1" customWidth="1"/>
    <col min="45" max="45" width="7" style="64" customWidth="1"/>
    <col min="46" max="46" width="4.7109375" style="64" customWidth="1"/>
    <col min="47" max="47" width="5.5703125" style="1" customWidth="1"/>
    <col min="48" max="48" width="6.42578125" style="64" customWidth="1"/>
    <col min="49" max="49" width="4.28515625" style="64" customWidth="1"/>
    <col min="50" max="50" width="5.85546875" style="1" customWidth="1"/>
    <col min="51" max="51" width="3.42578125" style="1" customWidth="1"/>
    <col min="52" max="52" width="6.28515625" style="1" customWidth="1"/>
    <col min="53" max="53" width="5.7109375" style="1" customWidth="1"/>
    <col min="54" max="54" width="4.42578125" style="1" customWidth="1"/>
    <col min="55" max="55" width="5.140625" style="1" customWidth="1"/>
    <col min="56" max="56" width="4.28515625" style="1" customWidth="1"/>
    <col min="57" max="57" width="6.28515625" style="1" customWidth="1"/>
    <col min="58" max="58" width="9.42578125" style="1" customWidth="1"/>
    <col min="59" max="59" width="11.5703125" style="1" customWidth="1"/>
    <col min="60" max="16384" width="9.140625" style="1"/>
  </cols>
  <sheetData>
    <row r="1" spans="1:80" ht="15.75" hidden="1" customHeight="1" x14ac:dyDescent="0.2">
      <c r="A1" s="177" t="s">
        <v>116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1"/>
      <c r="BH1" s="71"/>
      <c r="BI1" s="71"/>
      <c r="BJ1" s="71"/>
      <c r="BK1" s="71"/>
    </row>
    <row r="2" spans="1:80" ht="15.75" hidden="1" customHeight="1" x14ac:dyDescent="0.2">
      <c r="A2" s="218" t="s">
        <v>175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68"/>
      <c r="BM2" s="68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</row>
    <row r="3" spans="1:80" hidden="1" x14ac:dyDescent="0.2"/>
    <row r="4" spans="1:80" hidden="1" x14ac:dyDescent="0.2"/>
    <row r="5" spans="1:80" s="3" customFormat="1" ht="69.75" hidden="1" customHeight="1" x14ac:dyDescent="0.2">
      <c r="A5" s="205" t="s">
        <v>0</v>
      </c>
      <c r="B5" s="205" t="s">
        <v>1</v>
      </c>
      <c r="C5" s="199" t="s">
        <v>153</v>
      </c>
      <c r="D5" s="200"/>
      <c r="E5" s="200"/>
      <c r="F5" s="200"/>
      <c r="G5" s="201"/>
      <c r="H5" s="199" t="s">
        <v>153</v>
      </c>
      <c r="I5" s="200"/>
      <c r="J5" s="200"/>
      <c r="K5" s="200"/>
      <c r="L5" s="201"/>
      <c r="M5" s="199" t="s">
        <v>8</v>
      </c>
      <c r="N5" s="200"/>
      <c r="O5" s="200"/>
      <c r="P5" s="200"/>
      <c r="Q5" s="201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99" t="s">
        <v>148</v>
      </c>
      <c r="AC5" s="200"/>
      <c r="AD5" s="200"/>
      <c r="AE5" s="200"/>
      <c r="AF5" s="201"/>
      <c r="AG5" s="199" t="s">
        <v>152</v>
      </c>
      <c r="AH5" s="200"/>
      <c r="AI5" s="200"/>
      <c r="AJ5" s="200"/>
      <c r="AK5" s="201"/>
      <c r="AL5" s="199" t="s">
        <v>150</v>
      </c>
      <c r="AM5" s="200"/>
      <c r="AN5" s="200"/>
      <c r="AO5" s="200"/>
      <c r="AP5" s="201"/>
      <c r="AQ5" s="199" t="s">
        <v>174</v>
      </c>
      <c r="AR5" s="200"/>
      <c r="AS5" s="200"/>
      <c r="AT5" s="200"/>
      <c r="AU5" s="201"/>
      <c r="AV5" s="199" t="s">
        <v>178</v>
      </c>
      <c r="AW5" s="200"/>
      <c r="AX5" s="200"/>
      <c r="AY5" s="200"/>
      <c r="AZ5" s="201"/>
      <c r="BA5" s="199" t="s">
        <v>151</v>
      </c>
      <c r="BB5" s="200"/>
      <c r="BC5" s="200"/>
      <c r="BD5" s="200"/>
      <c r="BE5" s="201"/>
      <c r="BF5" s="209" t="s">
        <v>106</v>
      </c>
      <c r="BG5" s="126"/>
      <c r="BH5" s="126"/>
      <c r="BI5" s="126"/>
      <c r="BJ5" s="126"/>
      <c r="BK5" s="126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</row>
    <row r="6" spans="1:80" s="3" customFormat="1" ht="13.5" hidden="1" customHeight="1" x14ac:dyDescent="0.2">
      <c r="A6" s="206"/>
      <c r="B6" s="206"/>
      <c r="C6" s="190" t="s">
        <v>5</v>
      </c>
      <c r="D6" s="191"/>
      <c r="E6" s="190" t="s">
        <v>6</v>
      </c>
      <c r="F6" s="191"/>
      <c r="G6" s="192" t="s">
        <v>104</v>
      </c>
      <c r="H6" s="190" t="s">
        <v>5</v>
      </c>
      <c r="I6" s="191"/>
      <c r="J6" s="190" t="s">
        <v>6</v>
      </c>
      <c r="K6" s="191"/>
      <c r="L6" s="192" t="s">
        <v>104</v>
      </c>
      <c r="M6" s="190" t="s">
        <v>5</v>
      </c>
      <c r="N6" s="191"/>
      <c r="O6" s="190" t="s">
        <v>6</v>
      </c>
      <c r="P6" s="191"/>
      <c r="Q6" s="192" t="s">
        <v>104</v>
      </c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90" t="s">
        <v>5</v>
      </c>
      <c r="AC6" s="191"/>
      <c r="AD6" s="190" t="s">
        <v>6</v>
      </c>
      <c r="AE6" s="191"/>
      <c r="AF6" s="192" t="s">
        <v>104</v>
      </c>
      <c r="AG6" s="190" t="s">
        <v>5</v>
      </c>
      <c r="AH6" s="191"/>
      <c r="AI6" s="190" t="s">
        <v>6</v>
      </c>
      <c r="AJ6" s="191"/>
      <c r="AK6" s="219" t="s">
        <v>104</v>
      </c>
      <c r="AL6" s="190" t="s">
        <v>5</v>
      </c>
      <c r="AM6" s="191"/>
      <c r="AN6" s="190" t="s">
        <v>6</v>
      </c>
      <c r="AO6" s="191"/>
      <c r="AP6" s="192" t="s">
        <v>104</v>
      </c>
      <c r="AQ6" s="190" t="s">
        <v>5</v>
      </c>
      <c r="AR6" s="191"/>
      <c r="AS6" s="190" t="s">
        <v>6</v>
      </c>
      <c r="AT6" s="191"/>
      <c r="AU6" s="192" t="s">
        <v>104</v>
      </c>
      <c r="AV6" s="190" t="s">
        <v>5</v>
      </c>
      <c r="AW6" s="191"/>
      <c r="AX6" s="190" t="s">
        <v>6</v>
      </c>
      <c r="AY6" s="191"/>
      <c r="AZ6" s="192" t="s">
        <v>104</v>
      </c>
      <c r="BA6" s="190" t="s">
        <v>5</v>
      </c>
      <c r="BB6" s="191"/>
      <c r="BC6" s="190" t="s">
        <v>6</v>
      </c>
      <c r="BD6" s="191"/>
      <c r="BE6" s="192" t="s">
        <v>104</v>
      </c>
      <c r="BF6" s="210"/>
      <c r="BG6" s="126"/>
      <c r="BH6" s="126"/>
      <c r="BI6" s="126"/>
      <c r="BJ6" s="126"/>
      <c r="BK6" s="126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</row>
    <row r="7" spans="1:80" s="3" customFormat="1" ht="71.25" hidden="1" customHeight="1" x14ac:dyDescent="0.2">
      <c r="A7" s="217"/>
      <c r="B7" s="217"/>
      <c r="C7" s="128" t="s">
        <v>3</v>
      </c>
      <c r="D7" s="129" t="s">
        <v>9</v>
      </c>
      <c r="E7" s="130" t="s">
        <v>3</v>
      </c>
      <c r="F7" s="129" t="s">
        <v>9</v>
      </c>
      <c r="G7" s="193"/>
      <c r="H7" s="128" t="s">
        <v>3</v>
      </c>
      <c r="I7" s="129" t="s">
        <v>9</v>
      </c>
      <c r="J7" s="130" t="s">
        <v>3</v>
      </c>
      <c r="K7" s="129" t="s">
        <v>9</v>
      </c>
      <c r="L7" s="193"/>
      <c r="M7" s="128" t="s">
        <v>3</v>
      </c>
      <c r="N7" s="129" t="s">
        <v>149</v>
      </c>
      <c r="O7" s="128" t="s">
        <v>3</v>
      </c>
      <c r="P7" s="129" t="s">
        <v>149</v>
      </c>
      <c r="Q7" s="193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28" t="s">
        <v>3</v>
      </c>
      <c r="AC7" s="129" t="s">
        <v>9</v>
      </c>
      <c r="AD7" s="128" t="s">
        <v>3</v>
      </c>
      <c r="AE7" s="129" t="s">
        <v>9</v>
      </c>
      <c r="AF7" s="193"/>
      <c r="AG7" s="128" t="s">
        <v>3</v>
      </c>
      <c r="AH7" s="129" t="s">
        <v>9</v>
      </c>
      <c r="AI7" s="131" t="s">
        <v>3</v>
      </c>
      <c r="AJ7" s="129" t="s">
        <v>9</v>
      </c>
      <c r="AK7" s="220"/>
      <c r="AL7" s="128" t="s">
        <v>3</v>
      </c>
      <c r="AM7" s="129" t="s">
        <v>9</v>
      </c>
      <c r="AN7" s="130" t="s">
        <v>3</v>
      </c>
      <c r="AO7" s="129" t="s">
        <v>9</v>
      </c>
      <c r="AP7" s="193"/>
      <c r="AQ7" s="128" t="s">
        <v>3</v>
      </c>
      <c r="AR7" s="132" t="s">
        <v>9</v>
      </c>
      <c r="AS7" s="131" t="s">
        <v>3</v>
      </c>
      <c r="AT7" s="129" t="s">
        <v>9</v>
      </c>
      <c r="AU7" s="193"/>
      <c r="AV7" s="133" t="s">
        <v>3</v>
      </c>
      <c r="AW7" s="129" t="s">
        <v>9</v>
      </c>
      <c r="AX7" s="130" t="s">
        <v>3</v>
      </c>
      <c r="AY7" s="129" t="s">
        <v>9</v>
      </c>
      <c r="AZ7" s="193"/>
      <c r="BA7" s="133" t="s">
        <v>3</v>
      </c>
      <c r="BB7" s="133" t="s">
        <v>4</v>
      </c>
      <c r="BC7" s="130" t="s">
        <v>3</v>
      </c>
      <c r="BD7" s="134" t="s">
        <v>4</v>
      </c>
      <c r="BE7" s="193"/>
      <c r="BF7" s="211"/>
      <c r="BG7" s="126"/>
      <c r="BH7" s="126"/>
      <c r="BI7" s="126"/>
      <c r="BJ7" s="126"/>
      <c r="BK7" s="126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</row>
    <row r="8" spans="1:80" ht="15.75" hidden="1" x14ac:dyDescent="0.2">
      <c r="A8" s="76">
        <v>1</v>
      </c>
      <c r="B8" s="84" t="s">
        <v>122</v>
      </c>
      <c r="C8" s="74"/>
      <c r="D8" s="74"/>
      <c r="E8" s="74"/>
      <c r="F8" s="74"/>
      <c r="G8" s="96"/>
      <c r="H8" s="79">
        <v>7.7</v>
      </c>
      <c r="I8" s="79">
        <v>10</v>
      </c>
      <c r="J8" s="79">
        <v>7.7</v>
      </c>
      <c r="K8" s="79">
        <v>10</v>
      </c>
      <c r="L8" s="82">
        <v>0.5</v>
      </c>
      <c r="M8" s="73"/>
      <c r="N8" s="86"/>
      <c r="O8" s="73"/>
      <c r="P8" s="86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86"/>
      <c r="AD8" s="73"/>
      <c r="AE8" s="86"/>
      <c r="AF8" s="73"/>
      <c r="AG8" s="87"/>
      <c r="AH8" s="87"/>
      <c r="AI8" s="87"/>
      <c r="AJ8" s="87"/>
      <c r="AK8" s="87"/>
      <c r="AL8" s="87">
        <v>24400</v>
      </c>
      <c r="AM8" s="86">
        <v>4</v>
      </c>
      <c r="AN8" s="87">
        <v>24400</v>
      </c>
      <c r="AO8" s="86">
        <v>4</v>
      </c>
      <c r="AP8" s="73">
        <v>6</v>
      </c>
      <c r="AQ8" s="122">
        <v>35550</v>
      </c>
      <c r="AR8" s="86">
        <v>1</v>
      </c>
      <c r="AS8" s="122">
        <v>35550</v>
      </c>
      <c r="AT8" s="86">
        <v>1</v>
      </c>
      <c r="AU8" s="88">
        <v>1.6</v>
      </c>
      <c r="AV8" s="87">
        <v>23.12</v>
      </c>
      <c r="AW8" s="86"/>
      <c r="AX8" s="73">
        <v>8246</v>
      </c>
      <c r="AY8" s="86"/>
      <c r="AZ8" s="73">
        <v>1.2</v>
      </c>
      <c r="BA8" s="88"/>
      <c r="BB8" s="88"/>
      <c r="BC8" s="88"/>
      <c r="BD8" s="88"/>
      <c r="BE8" s="73"/>
      <c r="BF8" s="124">
        <f t="shared" ref="BF8:BF34" si="0">BC8+AX8+AS8+AN8+AI8+AD8+O8+E8</f>
        <v>68196</v>
      </c>
      <c r="BG8" s="97"/>
      <c r="BH8" s="97"/>
      <c r="BI8" s="97"/>
      <c r="BJ8" s="97"/>
      <c r="BK8" s="97"/>
    </row>
    <row r="9" spans="1:80" ht="12.75" hidden="1" x14ac:dyDescent="0.2">
      <c r="A9" s="76">
        <v>2</v>
      </c>
      <c r="B9" s="84" t="s">
        <v>123</v>
      </c>
      <c r="C9" s="79">
        <v>21.56</v>
      </c>
      <c r="D9" s="79">
        <v>28</v>
      </c>
      <c r="E9" s="79">
        <v>21.56</v>
      </c>
      <c r="F9" s="79">
        <v>28</v>
      </c>
      <c r="G9" s="96">
        <v>1</v>
      </c>
      <c r="H9" s="79">
        <v>7.7</v>
      </c>
      <c r="I9" s="79">
        <v>10</v>
      </c>
      <c r="J9" s="79">
        <v>7.7</v>
      </c>
      <c r="K9" s="79">
        <v>10</v>
      </c>
      <c r="L9" s="82">
        <v>0.5</v>
      </c>
      <c r="M9" s="72"/>
      <c r="N9" s="72"/>
      <c r="O9" s="72"/>
      <c r="P9" s="72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86"/>
      <c r="AD9" s="73"/>
      <c r="AE9" s="86"/>
      <c r="AF9" s="73"/>
      <c r="AG9" s="72">
        <v>32.619999999999997</v>
      </c>
      <c r="AH9" s="72">
        <v>2</v>
      </c>
      <c r="AI9" s="72">
        <v>32.619999999999997</v>
      </c>
      <c r="AJ9" s="72">
        <v>2</v>
      </c>
      <c r="AK9" s="72">
        <v>3.5</v>
      </c>
      <c r="AL9" s="87">
        <v>96200</v>
      </c>
      <c r="AM9" s="72">
        <v>6</v>
      </c>
      <c r="AN9" s="87">
        <v>96200</v>
      </c>
      <c r="AO9" s="72">
        <v>6</v>
      </c>
      <c r="AP9" s="73">
        <v>8</v>
      </c>
      <c r="AQ9" s="122">
        <v>35550</v>
      </c>
      <c r="AR9" s="86">
        <v>1</v>
      </c>
      <c r="AS9" s="122">
        <v>35550</v>
      </c>
      <c r="AT9" s="86">
        <v>1</v>
      </c>
      <c r="AU9" s="88">
        <v>1.6</v>
      </c>
      <c r="AV9" s="87">
        <v>23.12</v>
      </c>
      <c r="AW9" s="72"/>
      <c r="AX9" s="73">
        <v>8246</v>
      </c>
      <c r="AY9" s="72"/>
      <c r="AZ9" s="73">
        <v>1.2</v>
      </c>
      <c r="BA9" s="88"/>
      <c r="BB9" s="88"/>
      <c r="BC9" s="88"/>
      <c r="BD9" s="88"/>
      <c r="BE9" s="73"/>
      <c r="BF9" s="124">
        <f t="shared" si="0"/>
        <v>140050.18</v>
      </c>
      <c r="BG9" s="97"/>
      <c r="BH9" s="97"/>
      <c r="BI9" s="97"/>
      <c r="BJ9" s="97"/>
      <c r="BK9" s="97"/>
    </row>
    <row r="10" spans="1:80" ht="12.75" hidden="1" x14ac:dyDescent="0.2">
      <c r="A10" s="76">
        <v>3</v>
      </c>
      <c r="B10" s="84" t="s">
        <v>124</v>
      </c>
      <c r="C10" s="80"/>
      <c r="D10" s="79"/>
      <c r="E10" s="80"/>
      <c r="F10" s="79"/>
      <c r="G10" s="98"/>
      <c r="H10" s="79">
        <v>7.7</v>
      </c>
      <c r="I10" s="79">
        <v>10</v>
      </c>
      <c r="J10" s="79">
        <v>7.7</v>
      </c>
      <c r="K10" s="79">
        <v>10</v>
      </c>
      <c r="L10" s="82">
        <v>0.5</v>
      </c>
      <c r="M10" s="72"/>
      <c r="N10" s="72"/>
      <c r="O10" s="72"/>
      <c r="P10" s="72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72"/>
      <c r="AF10" s="73"/>
      <c r="AG10" s="72"/>
      <c r="AH10" s="72"/>
      <c r="AI10" s="72"/>
      <c r="AJ10" s="72"/>
      <c r="AK10" s="72"/>
      <c r="AL10" s="73"/>
      <c r="AM10" s="72"/>
      <c r="AN10" s="73"/>
      <c r="AO10" s="72"/>
      <c r="AP10" s="73"/>
      <c r="AQ10" s="122">
        <v>35550</v>
      </c>
      <c r="AR10" s="86">
        <v>1</v>
      </c>
      <c r="AS10" s="122">
        <v>35550</v>
      </c>
      <c r="AT10" s="86">
        <v>1</v>
      </c>
      <c r="AU10" s="88">
        <v>1.6</v>
      </c>
      <c r="AV10" s="87">
        <v>36.24</v>
      </c>
      <c r="AW10" s="72"/>
      <c r="AX10" s="73">
        <v>10359</v>
      </c>
      <c r="AY10" s="72"/>
      <c r="AZ10" s="73">
        <v>1.4</v>
      </c>
      <c r="BA10" s="88"/>
      <c r="BB10" s="88"/>
      <c r="BC10" s="88"/>
      <c r="BD10" s="88"/>
      <c r="BE10" s="73"/>
      <c r="BF10" s="124">
        <f t="shared" si="0"/>
        <v>45909</v>
      </c>
      <c r="BG10" s="97"/>
      <c r="BH10" s="97"/>
      <c r="BI10" s="97"/>
      <c r="BJ10" s="97"/>
      <c r="BK10" s="97"/>
    </row>
    <row r="11" spans="1:80" ht="12.75" hidden="1" x14ac:dyDescent="0.2">
      <c r="A11" s="76">
        <v>4</v>
      </c>
      <c r="B11" s="84" t="s">
        <v>125</v>
      </c>
      <c r="C11" s="81">
        <v>18.48</v>
      </c>
      <c r="D11" s="79">
        <v>24</v>
      </c>
      <c r="E11" s="81">
        <v>18.48</v>
      </c>
      <c r="F11" s="79">
        <v>24</v>
      </c>
      <c r="G11" s="96">
        <v>1</v>
      </c>
      <c r="H11" s="79">
        <v>7.7</v>
      </c>
      <c r="I11" s="79">
        <v>10</v>
      </c>
      <c r="J11" s="79">
        <v>7.7</v>
      </c>
      <c r="K11" s="79">
        <v>10</v>
      </c>
      <c r="L11" s="82">
        <v>0.5</v>
      </c>
      <c r="M11" s="73">
        <v>24</v>
      </c>
      <c r="N11" s="72">
        <v>30</v>
      </c>
      <c r="O11" s="73">
        <v>24</v>
      </c>
      <c r="P11" s="72">
        <v>30</v>
      </c>
      <c r="Q11" s="73">
        <v>2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2"/>
      <c r="AC11" s="72"/>
      <c r="AD11" s="72"/>
      <c r="AE11" s="72"/>
      <c r="AF11" s="73"/>
      <c r="AG11" s="72"/>
      <c r="AH11" s="72"/>
      <c r="AI11" s="72"/>
      <c r="AJ11" s="72"/>
      <c r="AK11" s="72"/>
      <c r="AL11" s="73"/>
      <c r="AM11" s="72"/>
      <c r="AN11" s="73"/>
      <c r="AO11" s="72"/>
      <c r="AP11" s="73"/>
      <c r="AQ11" s="122">
        <v>35550</v>
      </c>
      <c r="AR11" s="86">
        <v>1</v>
      </c>
      <c r="AS11" s="122">
        <v>35550</v>
      </c>
      <c r="AT11" s="86">
        <v>1</v>
      </c>
      <c r="AU11" s="88">
        <v>1.6</v>
      </c>
      <c r="AV11" s="87">
        <v>36.24</v>
      </c>
      <c r="AW11" s="72"/>
      <c r="AX11" s="73">
        <v>10300</v>
      </c>
      <c r="AY11" s="72"/>
      <c r="AZ11" s="73">
        <v>1.3</v>
      </c>
      <c r="BA11" s="88"/>
      <c r="BB11" s="88"/>
      <c r="BC11" s="88"/>
      <c r="BD11" s="88"/>
      <c r="BE11" s="73"/>
      <c r="BF11" s="124">
        <f t="shared" si="0"/>
        <v>45892.480000000003</v>
      </c>
      <c r="BG11" s="97"/>
      <c r="BH11" s="97"/>
      <c r="BI11" s="97"/>
      <c r="BJ11" s="97"/>
      <c r="BK11" s="97"/>
    </row>
    <row r="12" spans="1:80" ht="12.75" hidden="1" x14ac:dyDescent="0.2">
      <c r="A12" s="76">
        <v>5</v>
      </c>
      <c r="B12" s="84" t="s">
        <v>126</v>
      </c>
      <c r="C12" s="81"/>
      <c r="D12" s="79"/>
      <c r="E12" s="81"/>
      <c r="F12" s="79"/>
      <c r="G12" s="96"/>
      <c r="H12" s="79">
        <v>7.7</v>
      </c>
      <c r="I12" s="79">
        <v>10</v>
      </c>
      <c r="J12" s="79">
        <v>7.7</v>
      </c>
      <c r="K12" s="79">
        <v>10</v>
      </c>
      <c r="L12" s="82">
        <v>0.5</v>
      </c>
      <c r="M12" s="72"/>
      <c r="N12" s="72"/>
      <c r="O12" s="72"/>
      <c r="P12" s="72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>
        <v>15</v>
      </c>
      <c r="AC12" s="72">
        <v>1</v>
      </c>
      <c r="AD12" s="73">
        <v>15</v>
      </c>
      <c r="AE12" s="72">
        <v>1</v>
      </c>
      <c r="AF12" s="73">
        <v>0.8</v>
      </c>
      <c r="AG12" s="72"/>
      <c r="AH12" s="72"/>
      <c r="AI12" s="72"/>
      <c r="AJ12" s="72"/>
      <c r="AK12" s="72"/>
      <c r="AL12" s="73">
        <v>3000</v>
      </c>
      <c r="AM12" s="72">
        <v>2</v>
      </c>
      <c r="AN12" s="73">
        <v>3000</v>
      </c>
      <c r="AO12" s="72">
        <v>2</v>
      </c>
      <c r="AP12" s="73">
        <v>3</v>
      </c>
      <c r="AQ12" s="122">
        <v>35550</v>
      </c>
      <c r="AR12" s="86">
        <v>1</v>
      </c>
      <c r="AS12" s="122">
        <v>35550</v>
      </c>
      <c r="AT12" s="86">
        <v>1</v>
      </c>
      <c r="AU12" s="88">
        <v>1.7</v>
      </c>
      <c r="AV12" s="87">
        <v>16.57</v>
      </c>
      <c r="AW12" s="72"/>
      <c r="AX12" s="73">
        <v>6334</v>
      </c>
      <c r="AY12" s="72"/>
      <c r="AZ12" s="73">
        <v>1.1000000000000001</v>
      </c>
      <c r="BA12" s="88"/>
      <c r="BB12" s="88"/>
      <c r="BC12" s="88"/>
      <c r="BD12" s="88"/>
      <c r="BE12" s="73"/>
      <c r="BF12" s="124">
        <f t="shared" si="0"/>
        <v>44899</v>
      </c>
      <c r="BG12" s="97"/>
      <c r="BH12" s="97"/>
      <c r="BI12" s="97"/>
      <c r="BJ12" s="97"/>
      <c r="BK12" s="97"/>
    </row>
    <row r="13" spans="1:80" ht="12.75" hidden="1" x14ac:dyDescent="0.2">
      <c r="A13" s="76">
        <v>6</v>
      </c>
      <c r="B13" s="84" t="s">
        <v>127</v>
      </c>
      <c r="C13" s="81">
        <v>21.56</v>
      </c>
      <c r="D13" s="79">
        <v>28</v>
      </c>
      <c r="E13" s="81">
        <v>21.56</v>
      </c>
      <c r="F13" s="79">
        <v>28</v>
      </c>
      <c r="G13" s="96">
        <v>1</v>
      </c>
      <c r="H13" s="79">
        <v>7.7</v>
      </c>
      <c r="I13" s="79">
        <v>10</v>
      </c>
      <c r="J13" s="79">
        <v>7.7</v>
      </c>
      <c r="K13" s="79">
        <v>10</v>
      </c>
      <c r="L13" s="82">
        <v>0.5</v>
      </c>
      <c r="M13" s="73">
        <v>80</v>
      </c>
      <c r="N13" s="72">
        <v>100</v>
      </c>
      <c r="O13" s="73">
        <v>80</v>
      </c>
      <c r="P13" s="72">
        <v>100</v>
      </c>
      <c r="Q13" s="73">
        <v>8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2"/>
      <c r="AC13" s="72"/>
      <c r="AD13" s="72"/>
      <c r="AE13" s="72"/>
      <c r="AF13" s="73"/>
      <c r="AG13" s="72">
        <v>17.03</v>
      </c>
      <c r="AH13" s="72">
        <v>1</v>
      </c>
      <c r="AI13" s="72">
        <v>17.03</v>
      </c>
      <c r="AJ13" s="72">
        <v>1</v>
      </c>
      <c r="AK13" s="72">
        <v>1.6</v>
      </c>
      <c r="AL13" s="87">
        <v>78500</v>
      </c>
      <c r="AM13" s="72">
        <v>8</v>
      </c>
      <c r="AN13" s="87">
        <v>78500</v>
      </c>
      <c r="AO13" s="72">
        <v>8</v>
      </c>
      <c r="AP13" s="73">
        <v>8</v>
      </c>
      <c r="AQ13" s="122">
        <v>35550</v>
      </c>
      <c r="AR13" s="86">
        <v>1</v>
      </c>
      <c r="AS13" s="122">
        <v>35550</v>
      </c>
      <c r="AT13" s="86">
        <v>1</v>
      </c>
      <c r="AU13" s="88">
        <v>1.7</v>
      </c>
      <c r="AV13" s="87">
        <v>23.12</v>
      </c>
      <c r="AW13" s="72"/>
      <c r="AX13" s="73">
        <v>8067</v>
      </c>
      <c r="AY13" s="72"/>
      <c r="AZ13" s="73">
        <v>1.2</v>
      </c>
      <c r="BA13" s="88"/>
      <c r="BB13" s="88"/>
      <c r="BC13" s="88"/>
      <c r="BD13" s="88"/>
      <c r="BE13" s="73"/>
      <c r="BF13" s="124">
        <f t="shared" si="0"/>
        <v>122235.59</v>
      </c>
      <c r="BG13" s="97"/>
      <c r="BH13" s="97"/>
      <c r="BI13" s="97"/>
      <c r="BJ13" s="97"/>
      <c r="BK13" s="97"/>
    </row>
    <row r="14" spans="1:80" ht="12.75" hidden="1" x14ac:dyDescent="0.2">
      <c r="A14" s="76">
        <v>7</v>
      </c>
      <c r="B14" s="84" t="s">
        <v>128</v>
      </c>
      <c r="C14" s="80"/>
      <c r="D14" s="79"/>
      <c r="E14" s="80"/>
      <c r="F14" s="79"/>
      <c r="G14" s="96"/>
      <c r="H14" s="79">
        <v>7.7</v>
      </c>
      <c r="I14" s="79">
        <v>10</v>
      </c>
      <c r="J14" s="79">
        <v>7.7</v>
      </c>
      <c r="K14" s="79">
        <v>10</v>
      </c>
      <c r="L14" s="82">
        <v>0.5</v>
      </c>
      <c r="M14" s="73">
        <v>64</v>
      </c>
      <c r="N14" s="72">
        <v>80</v>
      </c>
      <c r="O14" s="73">
        <v>64</v>
      </c>
      <c r="P14" s="72">
        <v>80</v>
      </c>
      <c r="Q14" s="73">
        <v>6</v>
      </c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2"/>
      <c r="AC14" s="72"/>
      <c r="AD14" s="72"/>
      <c r="AE14" s="72"/>
      <c r="AF14" s="73"/>
      <c r="AG14" s="72"/>
      <c r="AH14" s="72"/>
      <c r="AI14" s="72"/>
      <c r="AJ14" s="72"/>
      <c r="AK14" s="72"/>
      <c r="AL14" s="87">
        <v>4200</v>
      </c>
      <c r="AM14" s="72">
        <v>2</v>
      </c>
      <c r="AN14" s="87">
        <v>4200</v>
      </c>
      <c r="AO14" s="72">
        <v>2</v>
      </c>
      <c r="AP14" s="73">
        <v>3</v>
      </c>
      <c r="AQ14" s="122">
        <v>34160</v>
      </c>
      <c r="AR14" s="86">
        <v>1</v>
      </c>
      <c r="AS14" s="122">
        <v>34160</v>
      </c>
      <c r="AT14" s="86">
        <v>1</v>
      </c>
      <c r="AU14" s="88">
        <v>1.6</v>
      </c>
      <c r="AV14" s="87">
        <v>23.12</v>
      </c>
      <c r="AW14" s="72"/>
      <c r="AX14" s="73">
        <v>8848</v>
      </c>
      <c r="AY14" s="72"/>
      <c r="AZ14" s="73">
        <v>1.3</v>
      </c>
      <c r="BA14" s="88"/>
      <c r="BB14" s="88"/>
      <c r="BC14" s="88"/>
      <c r="BD14" s="88"/>
      <c r="BE14" s="73"/>
      <c r="BF14" s="124">
        <f t="shared" si="0"/>
        <v>47272</v>
      </c>
      <c r="BG14" s="97"/>
      <c r="BH14" s="97"/>
      <c r="BI14" s="97"/>
      <c r="BJ14" s="97"/>
      <c r="BK14" s="97"/>
    </row>
    <row r="15" spans="1:80" ht="12.75" hidden="1" x14ac:dyDescent="0.2">
      <c r="A15" s="76">
        <v>8</v>
      </c>
      <c r="B15" s="84" t="s">
        <v>129</v>
      </c>
      <c r="C15" s="80"/>
      <c r="D15" s="79"/>
      <c r="E15" s="80"/>
      <c r="F15" s="79"/>
      <c r="G15" s="96"/>
      <c r="H15" s="79">
        <v>7.7</v>
      </c>
      <c r="I15" s="79">
        <v>10</v>
      </c>
      <c r="J15" s="79">
        <v>7.7</v>
      </c>
      <c r="K15" s="79">
        <v>10</v>
      </c>
      <c r="L15" s="82">
        <v>0.5</v>
      </c>
      <c r="M15" s="72"/>
      <c r="N15" s="72"/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2"/>
      <c r="AC15" s="72"/>
      <c r="AD15" s="72"/>
      <c r="AE15" s="72"/>
      <c r="AF15" s="73"/>
      <c r="AG15" s="72"/>
      <c r="AH15" s="72"/>
      <c r="AI15" s="72"/>
      <c r="AJ15" s="72"/>
      <c r="AK15" s="72"/>
      <c r="AL15" s="73"/>
      <c r="AM15" s="72"/>
      <c r="AN15" s="73"/>
      <c r="AO15" s="72"/>
      <c r="AP15" s="73"/>
      <c r="AQ15" s="122">
        <v>34160</v>
      </c>
      <c r="AR15" s="86">
        <v>1</v>
      </c>
      <c r="AS15" s="122">
        <v>34160</v>
      </c>
      <c r="AT15" s="86">
        <v>1</v>
      </c>
      <c r="AU15" s="88">
        <v>1.6</v>
      </c>
      <c r="AV15" s="87">
        <v>36.24</v>
      </c>
      <c r="AW15" s="72"/>
      <c r="AX15" s="73">
        <v>13379</v>
      </c>
      <c r="AY15" s="72"/>
      <c r="AZ15" s="73">
        <v>1.3</v>
      </c>
      <c r="BA15" s="88"/>
      <c r="BB15" s="88"/>
      <c r="BC15" s="88"/>
      <c r="BD15" s="88"/>
      <c r="BE15" s="73"/>
      <c r="BF15" s="124">
        <f t="shared" si="0"/>
        <v>47539</v>
      </c>
      <c r="BG15" s="97"/>
      <c r="BH15" s="97"/>
      <c r="BI15" s="97"/>
      <c r="BJ15" s="97"/>
      <c r="BK15" s="97"/>
    </row>
    <row r="16" spans="1:80" ht="12.75" hidden="1" x14ac:dyDescent="0.2">
      <c r="A16" s="76">
        <v>9</v>
      </c>
      <c r="B16" s="84" t="s">
        <v>130</v>
      </c>
      <c r="C16" s="80"/>
      <c r="D16" s="79"/>
      <c r="E16" s="80"/>
      <c r="F16" s="79"/>
      <c r="G16" s="96"/>
      <c r="H16" s="79">
        <v>7.7</v>
      </c>
      <c r="I16" s="79">
        <v>10</v>
      </c>
      <c r="J16" s="79">
        <v>7.7</v>
      </c>
      <c r="K16" s="79">
        <v>10</v>
      </c>
      <c r="L16" s="82">
        <v>0.5</v>
      </c>
      <c r="M16" s="72"/>
      <c r="N16" s="72"/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>
        <v>15</v>
      </c>
      <c r="AC16" s="72">
        <v>1</v>
      </c>
      <c r="AD16" s="73">
        <v>15</v>
      </c>
      <c r="AE16" s="72">
        <v>1</v>
      </c>
      <c r="AF16" s="73">
        <v>0.8</v>
      </c>
      <c r="AG16" s="72"/>
      <c r="AH16" s="72"/>
      <c r="AI16" s="72"/>
      <c r="AJ16" s="72"/>
      <c r="AK16" s="72"/>
      <c r="AL16" s="73">
        <v>73000</v>
      </c>
      <c r="AM16" s="72">
        <v>2</v>
      </c>
      <c r="AN16" s="73">
        <v>73000</v>
      </c>
      <c r="AO16" s="72">
        <v>2</v>
      </c>
      <c r="AP16" s="73">
        <v>3</v>
      </c>
      <c r="AQ16" s="122">
        <v>35550</v>
      </c>
      <c r="AR16" s="86">
        <v>1</v>
      </c>
      <c r="AS16" s="122">
        <v>35550</v>
      </c>
      <c r="AT16" s="86">
        <v>1</v>
      </c>
      <c r="AU16" s="88">
        <v>1.7</v>
      </c>
      <c r="AV16" s="87">
        <v>23.12</v>
      </c>
      <c r="AW16" s="72"/>
      <c r="AX16" s="73">
        <v>10675</v>
      </c>
      <c r="AY16" s="72"/>
      <c r="AZ16" s="73">
        <v>1.2</v>
      </c>
      <c r="BA16" s="88"/>
      <c r="BB16" s="88"/>
      <c r="BC16" s="88"/>
      <c r="BD16" s="88"/>
      <c r="BE16" s="73"/>
      <c r="BF16" s="124">
        <f t="shared" si="0"/>
        <v>119240</v>
      </c>
      <c r="BG16" s="97"/>
      <c r="BH16" s="97"/>
      <c r="BI16" s="97"/>
      <c r="BJ16" s="97"/>
      <c r="BK16" s="97"/>
    </row>
    <row r="17" spans="1:63" ht="12.75" hidden="1" x14ac:dyDescent="0.2">
      <c r="A17" s="76">
        <v>10</v>
      </c>
      <c r="B17" s="84" t="s">
        <v>177</v>
      </c>
      <c r="C17" s="80"/>
      <c r="D17" s="79"/>
      <c r="E17" s="80"/>
      <c r="F17" s="79"/>
      <c r="G17" s="96"/>
      <c r="H17" s="79">
        <v>7.7</v>
      </c>
      <c r="I17" s="79">
        <v>10</v>
      </c>
      <c r="J17" s="79">
        <v>7.7</v>
      </c>
      <c r="K17" s="79">
        <v>10</v>
      </c>
      <c r="L17" s="82">
        <v>0.5</v>
      </c>
      <c r="M17" s="72">
        <v>17.600000000000001</v>
      </c>
      <c r="N17" s="72">
        <v>22</v>
      </c>
      <c r="O17" s="72">
        <v>17.600000000000001</v>
      </c>
      <c r="P17" s="72">
        <v>22</v>
      </c>
      <c r="Q17" s="73">
        <v>2</v>
      </c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2"/>
      <c r="AC17" s="72"/>
      <c r="AD17" s="72"/>
      <c r="AE17" s="72"/>
      <c r="AF17" s="73"/>
      <c r="AG17" s="72"/>
      <c r="AH17" s="72"/>
      <c r="AI17" s="72"/>
      <c r="AJ17" s="72"/>
      <c r="AK17" s="72"/>
      <c r="AL17" s="73">
        <v>13000</v>
      </c>
      <c r="AM17" s="72">
        <v>1</v>
      </c>
      <c r="AN17" s="73">
        <v>13000</v>
      </c>
      <c r="AO17" s="72">
        <v>1</v>
      </c>
      <c r="AP17" s="73">
        <v>1.5</v>
      </c>
      <c r="AQ17" s="122"/>
      <c r="AR17" s="72"/>
      <c r="AS17" s="122"/>
      <c r="AT17" s="72"/>
      <c r="AU17" s="88"/>
      <c r="AV17" s="87">
        <v>23.12</v>
      </c>
      <c r="AW17" s="72"/>
      <c r="AX17" s="73">
        <v>9365</v>
      </c>
      <c r="AY17" s="72"/>
      <c r="AZ17" s="73">
        <v>1.1000000000000001</v>
      </c>
      <c r="BA17" s="88"/>
      <c r="BB17" s="88"/>
      <c r="BC17" s="88"/>
      <c r="BD17" s="88"/>
      <c r="BE17" s="73"/>
      <c r="BF17" s="124">
        <f t="shared" si="0"/>
        <v>22382.6</v>
      </c>
      <c r="BG17" s="97"/>
      <c r="BH17" s="97"/>
      <c r="BI17" s="97"/>
      <c r="BJ17" s="97"/>
      <c r="BK17" s="97"/>
    </row>
    <row r="18" spans="1:63" ht="12.75" hidden="1" x14ac:dyDescent="0.2">
      <c r="A18" s="76">
        <v>11</v>
      </c>
      <c r="B18" s="84" t="s">
        <v>131</v>
      </c>
      <c r="C18" s="80"/>
      <c r="D18" s="79"/>
      <c r="E18" s="80"/>
      <c r="F18" s="79"/>
      <c r="G18" s="96"/>
      <c r="H18" s="81">
        <v>15.4</v>
      </c>
      <c r="I18" s="79">
        <v>20</v>
      </c>
      <c r="J18" s="81">
        <v>15.4</v>
      </c>
      <c r="K18" s="79">
        <v>20</v>
      </c>
      <c r="L18" s="82">
        <v>0.7</v>
      </c>
      <c r="M18" s="72"/>
      <c r="N18" s="72"/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2"/>
      <c r="AC18" s="72"/>
      <c r="AD18" s="72"/>
      <c r="AE18" s="72"/>
      <c r="AF18" s="73"/>
      <c r="AG18" s="87">
        <v>44.3</v>
      </c>
      <c r="AH18" s="72">
        <v>2</v>
      </c>
      <c r="AI18" s="87">
        <v>44.3</v>
      </c>
      <c r="AJ18" s="72">
        <v>2</v>
      </c>
      <c r="AK18" s="72">
        <v>3.5</v>
      </c>
      <c r="AL18" s="73"/>
      <c r="AM18" s="72"/>
      <c r="AN18" s="73"/>
      <c r="AO18" s="72"/>
      <c r="AP18" s="73"/>
      <c r="AQ18" s="122">
        <v>49650</v>
      </c>
      <c r="AR18" s="86">
        <v>1</v>
      </c>
      <c r="AS18" s="122">
        <v>49650</v>
      </c>
      <c r="AT18" s="86">
        <v>1</v>
      </c>
      <c r="AU18" s="88">
        <v>3.5</v>
      </c>
      <c r="AV18" s="87">
        <v>29.68</v>
      </c>
      <c r="AW18" s="72"/>
      <c r="AX18" s="73">
        <v>10002</v>
      </c>
      <c r="AY18" s="72"/>
      <c r="AZ18" s="73">
        <v>1.2</v>
      </c>
      <c r="BA18" s="88"/>
      <c r="BB18" s="88"/>
      <c r="BC18" s="88"/>
      <c r="BD18" s="88"/>
      <c r="BE18" s="73"/>
      <c r="BF18" s="124">
        <f t="shared" si="0"/>
        <v>59696.3</v>
      </c>
      <c r="BG18" s="97"/>
      <c r="BH18" s="97"/>
      <c r="BI18" s="97"/>
      <c r="BJ18" s="97"/>
      <c r="BK18" s="97"/>
    </row>
    <row r="19" spans="1:63" ht="12.75" hidden="1" x14ac:dyDescent="0.2">
      <c r="A19" s="76">
        <v>12</v>
      </c>
      <c r="B19" s="84" t="s">
        <v>132</v>
      </c>
      <c r="C19" s="80"/>
      <c r="D19" s="79"/>
      <c r="E19" s="80"/>
      <c r="F19" s="79"/>
      <c r="G19" s="98"/>
      <c r="H19" s="79">
        <v>7.7</v>
      </c>
      <c r="I19" s="79">
        <v>10</v>
      </c>
      <c r="J19" s="79">
        <v>7.7</v>
      </c>
      <c r="K19" s="79">
        <v>10</v>
      </c>
      <c r="L19" s="82">
        <v>0.5</v>
      </c>
      <c r="M19" s="72"/>
      <c r="N19" s="72"/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2"/>
      <c r="AC19" s="72"/>
      <c r="AD19" s="72"/>
      <c r="AE19" s="72"/>
      <c r="AF19" s="73"/>
      <c r="AG19" s="73"/>
      <c r="AH19" s="72"/>
      <c r="AI19" s="73"/>
      <c r="AJ19" s="72"/>
      <c r="AK19" s="72"/>
      <c r="AL19" s="73"/>
      <c r="AM19" s="72"/>
      <c r="AN19" s="73"/>
      <c r="AO19" s="72"/>
      <c r="AP19" s="73"/>
      <c r="AQ19" s="122">
        <v>34160</v>
      </c>
      <c r="AR19" s="86">
        <v>1</v>
      </c>
      <c r="AS19" s="122">
        <v>34160</v>
      </c>
      <c r="AT19" s="86">
        <v>1</v>
      </c>
      <c r="AU19" s="89">
        <v>1.5</v>
      </c>
      <c r="AV19" s="87">
        <v>29.68</v>
      </c>
      <c r="AW19" s="72"/>
      <c r="AX19" s="73">
        <v>8848</v>
      </c>
      <c r="AY19" s="72"/>
      <c r="AZ19" s="73">
        <v>1.1000000000000001</v>
      </c>
      <c r="BA19" s="88">
        <v>3.2</v>
      </c>
      <c r="BB19" s="88">
        <v>8</v>
      </c>
      <c r="BC19" s="88">
        <v>3.2</v>
      </c>
      <c r="BD19" s="88">
        <v>8</v>
      </c>
      <c r="BE19" s="73">
        <v>0.2</v>
      </c>
      <c r="BF19" s="124">
        <f t="shared" si="0"/>
        <v>43011.199999999997</v>
      </c>
      <c r="BG19" s="97"/>
      <c r="BH19" s="97"/>
      <c r="BI19" s="97"/>
      <c r="BJ19" s="97"/>
      <c r="BK19" s="97"/>
    </row>
    <row r="20" spans="1:63" ht="12.75" hidden="1" x14ac:dyDescent="0.2">
      <c r="A20" s="76">
        <v>13</v>
      </c>
      <c r="B20" s="85" t="s">
        <v>133</v>
      </c>
      <c r="C20" s="81">
        <v>26.95</v>
      </c>
      <c r="D20" s="79">
        <v>35</v>
      </c>
      <c r="E20" s="81">
        <v>26.95</v>
      </c>
      <c r="F20" s="79">
        <v>35</v>
      </c>
      <c r="G20" s="96">
        <v>1.2</v>
      </c>
      <c r="H20" s="79">
        <v>7.7</v>
      </c>
      <c r="I20" s="79">
        <v>10</v>
      </c>
      <c r="J20" s="79">
        <v>7.7</v>
      </c>
      <c r="K20" s="79">
        <v>10</v>
      </c>
      <c r="L20" s="82">
        <v>0.5</v>
      </c>
      <c r="M20" s="73">
        <v>48</v>
      </c>
      <c r="N20" s="72">
        <v>60</v>
      </c>
      <c r="O20" s="73">
        <v>48</v>
      </c>
      <c r="P20" s="72">
        <v>60</v>
      </c>
      <c r="Q20" s="73">
        <v>5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2"/>
      <c r="AC20" s="72"/>
      <c r="AD20" s="72"/>
      <c r="AE20" s="72"/>
      <c r="AF20" s="73"/>
      <c r="AG20" s="72"/>
      <c r="AH20" s="72"/>
      <c r="AI20" s="72"/>
      <c r="AJ20" s="72"/>
      <c r="AK20" s="72"/>
      <c r="AL20" s="73">
        <v>11000</v>
      </c>
      <c r="AM20" s="72">
        <v>3</v>
      </c>
      <c r="AN20" s="73">
        <v>11000</v>
      </c>
      <c r="AO20" s="72">
        <v>3</v>
      </c>
      <c r="AP20" s="73">
        <v>4</v>
      </c>
      <c r="AQ20" s="122"/>
      <c r="AR20" s="72"/>
      <c r="AS20" s="122"/>
      <c r="AT20" s="72"/>
      <c r="AU20" s="88"/>
      <c r="AV20" s="87">
        <v>23.12</v>
      </c>
      <c r="AW20" s="72"/>
      <c r="AX20" s="73">
        <v>9365</v>
      </c>
      <c r="AY20" s="72"/>
      <c r="AZ20" s="73">
        <v>1.2</v>
      </c>
      <c r="BA20" s="88"/>
      <c r="BB20" s="88"/>
      <c r="BC20" s="88"/>
      <c r="BD20" s="88"/>
      <c r="BE20" s="73"/>
      <c r="BF20" s="124">
        <f t="shared" si="0"/>
        <v>20439.95</v>
      </c>
      <c r="BG20" s="97"/>
      <c r="BH20" s="97"/>
      <c r="BI20" s="97"/>
      <c r="BJ20" s="97"/>
      <c r="BK20" s="97"/>
    </row>
    <row r="21" spans="1:63" ht="12.75" hidden="1" x14ac:dyDescent="0.2">
      <c r="A21" s="76">
        <v>14</v>
      </c>
      <c r="B21" s="85" t="s">
        <v>134</v>
      </c>
      <c r="C21" s="79">
        <v>26.95</v>
      </c>
      <c r="D21" s="79">
        <v>35</v>
      </c>
      <c r="E21" s="79">
        <v>26.95</v>
      </c>
      <c r="F21" s="79">
        <v>35</v>
      </c>
      <c r="G21" s="96">
        <v>1.2</v>
      </c>
      <c r="H21" s="79">
        <v>7.7</v>
      </c>
      <c r="I21" s="79">
        <v>10</v>
      </c>
      <c r="J21" s="79">
        <v>7.7</v>
      </c>
      <c r="K21" s="79">
        <v>10</v>
      </c>
      <c r="L21" s="82">
        <v>0.5</v>
      </c>
      <c r="M21" s="73">
        <v>48</v>
      </c>
      <c r="N21" s="72">
        <v>60</v>
      </c>
      <c r="O21" s="73">
        <v>48</v>
      </c>
      <c r="P21" s="72">
        <v>60</v>
      </c>
      <c r="Q21" s="73">
        <v>5</v>
      </c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2"/>
      <c r="AC21" s="72"/>
      <c r="AD21" s="72"/>
      <c r="AE21" s="72"/>
      <c r="AF21" s="73"/>
      <c r="AG21" s="72">
        <v>32.619999999999997</v>
      </c>
      <c r="AH21" s="72">
        <v>2</v>
      </c>
      <c r="AI21" s="72">
        <v>32.619999999999997</v>
      </c>
      <c r="AJ21" s="72">
        <v>2</v>
      </c>
      <c r="AK21" s="72">
        <v>3.5</v>
      </c>
      <c r="AL21" s="73"/>
      <c r="AM21" s="72"/>
      <c r="AN21" s="73"/>
      <c r="AO21" s="72"/>
      <c r="AP21" s="73"/>
      <c r="AQ21" s="122">
        <v>41210</v>
      </c>
      <c r="AR21" s="86">
        <v>1</v>
      </c>
      <c r="AS21" s="122">
        <v>41210</v>
      </c>
      <c r="AT21" s="86">
        <v>1</v>
      </c>
      <c r="AU21" s="88">
        <v>2.5</v>
      </c>
      <c r="AV21" s="87">
        <v>23.12</v>
      </c>
      <c r="AW21" s="72"/>
      <c r="AX21" s="73">
        <v>5884</v>
      </c>
      <c r="AY21" s="72"/>
      <c r="AZ21" s="73">
        <v>1.1000000000000001</v>
      </c>
      <c r="BA21" s="88"/>
      <c r="BB21" s="88"/>
      <c r="BC21" s="88"/>
      <c r="BD21" s="88"/>
      <c r="BE21" s="73"/>
      <c r="BF21" s="124">
        <f t="shared" si="0"/>
        <v>47201.57</v>
      </c>
      <c r="BG21" s="97"/>
      <c r="BH21" s="97"/>
      <c r="BI21" s="97"/>
      <c r="BJ21" s="97"/>
      <c r="BK21" s="97"/>
    </row>
    <row r="22" spans="1:63" s="4" customFormat="1" ht="12.75" hidden="1" x14ac:dyDescent="0.2">
      <c r="A22" s="76">
        <v>15</v>
      </c>
      <c r="B22" s="85" t="s">
        <v>135</v>
      </c>
      <c r="C22" s="79">
        <v>10.78</v>
      </c>
      <c r="D22" s="79">
        <v>14</v>
      </c>
      <c r="E22" s="79">
        <v>10.78</v>
      </c>
      <c r="F22" s="79">
        <v>14</v>
      </c>
      <c r="G22" s="89">
        <v>0.8</v>
      </c>
      <c r="H22" s="79">
        <v>7.7</v>
      </c>
      <c r="I22" s="79">
        <v>10</v>
      </c>
      <c r="J22" s="79">
        <v>7.7</v>
      </c>
      <c r="K22" s="79">
        <v>10</v>
      </c>
      <c r="L22" s="82">
        <v>0.5</v>
      </c>
      <c r="M22" s="88"/>
      <c r="N22" s="89"/>
      <c r="O22" s="88"/>
      <c r="P22" s="89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86"/>
      <c r="AD22" s="73"/>
      <c r="AE22" s="86"/>
      <c r="AF22" s="88"/>
      <c r="AG22" s="89"/>
      <c r="AH22" s="89"/>
      <c r="AI22" s="89"/>
      <c r="AJ22" s="89"/>
      <c r="AK22" s="89"/>
      <c r="AL22" s="88">
        <v>13000</v>
      </c>
      <c r="AM22" s="89">
        <v>1</v>
      </c>
      <c r="AN22" s="88">
        <v>13000</v>
      </c>
      <c r="AO22" s="89">
        <v>1</v>
      </c>
      <c r="AP22" s="73">
        <v>1.5</v>
      </c>
      <c r="AQ22" s="122">
        <v>34160</v>
      </c>
      <c r="AR22" s="86">
        <v>1</v>
      </c>
      <c r="AS22" s="122">
        <v>34160</v>
      </c>
      <c r="AT22" s="86">
        <v>1</v>
      </c>
      <c r="AU22" s="89">
        <v>1.5</v>
      </c>
      <c r="AV22" s="121">
        <v>23.12</v>
      </c>
      <c r="AW22" s="89"/>
      <c r="AX22" s="88">
        <v>7642</v>
      </c>
      <c r="AY22" s="89"/>
      <c r="AZ22" s="73">
        <v>1.2</v>
      </c>
      <c r="BA22" s="88"/>
      <c r="BB22" s="88"/>
      <c r="BC22" s="88"/>
      <c r="BD22" s="88"/>
      <c r="BE22" s="73"/>
      <c r="BF22" s="124">
        <f t="shared" si="0"/>
        <v>54812.78</v>
      </c>
      <c r="BG22" s="99"/>
      <c r="BH22" s="99"/>
      <c r="BI22" s="99"/>
      <c r="BJ22" s="99"/>
      <c r="BK22" s="99"/>
    </row>
    <row r="23" spans="1:63" ht="12.75" hidden="1" x14ac:dyDescent="0.2">
      <c r="A23" s="76">
        <v>16</v>
      </c>
      <c r="B23" s="85" t="s">
        <v>136</v>
      </c>
      <c r="C23" s="79"/>
      <c r="D23" s="79"/>
      <c r="E23" s="79"/>
      <c r="F23" s="79"/>
      <c r="G23" s="72"/>
      <c r="H23" s="79">
        <v>7.7</v>
      </c>
      <c r="I23" s="79">
        <v>10</v>
      </c>
      <c r="J23" s="79">
        <v>7.7</v>
      </c>
      <c r="K23" s="79">
        <v>10</v>
      </c>
      <c r="L23" s="82">
        <v>0.5</v>
      </c>
      <c r="M23" s="88">
        <v>96</v>
      </c>
      <c r="N23" s="89">
        <v>120</v>
      </c>
      <c r="O23" s="88">
        <v>96</v>
      </c>
      <c r="P23" s="89">
        <v>120</v>
      </c>
      <c r="Q23" s="73">
        <v>10</v>
      </c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86"/>
      <c r="AD23" s="73"/>
      <c r="AE23" s="86"/>
      <c r="AF23" s="88"/>
      <c r="AG23" s="89"/>
      <c r="AH23" s="89"/>
      <c r="AI23" s="89"/>
      <c r="AJ23" s="89"/>
      <c r="AK23" s="89"/>
      <c r="AL23" s="121">
        <v>59600</v>
      </c>
      <c r="AM23" s="89">
        <v>3</v>
      </c>
      <c r="AN23" s="121">
        <v>59600</v>
      </c>
      <c r="AO23" s="89">
        <v>3</v>
      </c>
      <c r="AP23" s="73">
        <v>4</v>
      </c>
      <c r="AQ23" s="123">
        <v>41210</v>
      </c>
      <c r="AR23" s="86">
        <v>1</v>
      </c>
      <c r="AS23" s="123">
        <v>41210</v>
      </c>
      <c r="AT23" s="86">
        <v>1</v>
      </c>
      <c r="AU23" s="88">
        <v>2</v>
      </c>
      <c r="AV23" s="121">
        <v>23.12</v>
      </c>
      <c r="AW23" s="89"/>
      <c r="AX23" s="88">
        <v>8185</v>
      </c>
      <c r="AY23" s="89"/>
      <c r="AZ23" s="73">
        <v>1.2</v>
      </c>
      <c r="BA23" s="88"/>
      <c r="BB23" s="88"/>
      <c r="BC23" s="88"/>
      <c r="BD23" s="88"/>
      <c r="BE23" s="73"/>
      <c r="BF23" s="124">
        <f t="shared" si="0"/>
        <v>109091</v>
      </c>
      <c r="BG23" s="97"/>
      <c r="BH23" s="97"/>
      <c r="BI23" s="97"/>
      <c r="BJ23" s="97"/>
      <c r="BK23" s="97"/>
    </row>
    <row r="24" spans="1:63" ht="12.75" hidden="1" x14ac:dyDescent="0.2">
      <c r="A24" s="76">
        <v>17</v>
      </c>
      <c r="B24" s="85" t="s">
        <v>137</v>
      </c>
      <c r="C24" s="79">
        <v>10.78</v>
      </c>
      <c r="D24" s="79">
        <v>14</v>
      </c>
      <c r="E24" s="79">
        <v>10.78</v>
      </c>
      <c r="F24" s="79">
        <v>14</v>
      </c>
      <c r="G24" s="72">
        <v>0.8</v>
      </c>
      <c r="H24" s="79">
        <v>7.7</v>
      </c>
      <c r="I24" s="79">
        <v>10</v>
      </c>
      <c r="J24" s="79">
        <v>7.7</v>
      </c>
      <c r="K24" s="79">
        <v>10</v>
      </c>
      <c r="L24" s="82">
        <v>0.5</v>
      </c>
      <c r="M24" s="88"/>
      <c r="N24" s="89"/>
      <c r="O24" s="88"/>
      <c r="P24" s="89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73"/>
      <c r="AC24" s="86"/>
      <c r="AD24" s="73"/>
      <c r="AE24" s="86"/>
      <c r="AF24" s="88"/>
      <c r="AG24" s="89">
        <v>17.03</v>
      </c>
      <c r="AH24" s="89">
        <v>1</v>
      </c>
      <c r="AI24" s="89">
        <v>17.03</v>
      </c>
      <c r="AJ24" s="89">
        <v>1</v>
      </c>
      <c r="AK24" s="89">
        <v>1.5</v>
      </c>
      <c r="AL24" s="121">
        <v>30600</v>
      </c>
      <c r="AM24" s="89">
        <v>2</v>
      </c>
      <c r="AN24" s="121">
        <v>30600</v>
      </c>
      <c r="AO24" s="89">
        <v>2</v>
      </c>
      <c r="AP24" s="73">
        <v>3</v>
      </c>
      <c r="AQ24" s="122">
        <v>34160</v>
      </c>
      <c r="AR24" s="86">
        <v>1</v>
      </c>
      <c r="AS24" s="122">
        <v>34160</v>
      </c>
      <c r="AT24" s="86">
        <v>1</v>
      </c>
      <c r="AU24" s="89">
        <v>1.5</v>
      </c>
      <c r="AV24" s="121">
        <v>23.12</v>
      </c>
      <c r="AW24" s="89"/>
      <c r="AX24" s="88">
        <v>7937</v>
      </c>
      <c r="AY24" s="89"/>
      <c r="AZ24" s="73">
        <v>1.1000000000000001</v>
      </c>
      <c r="BA24" s="88"/>
      <c r="BB24" s="88"/>
      <c r="BC24" s="88"/>
      <c r="BD24" s="88"/>
      <c r="BE24" s="73"/>
      <c r="BF24" s="124">
        <f t="shared" si="0"/>
        <v>72724.81</v>
      </c>
      <c r="BG24" s="97"/>
      <c r="BH24" s="97"/>
      <c r="BI24" s="97"/>
      <c r="BJ24" s="97"/>
      <c r="BK24" s="97"/>
    </row>
    <row r="25" spans="1:63" ht="12.75" hidden="1" x14ac:dyDescent="0.2">
      <c r="A25" s="76">
        <v>18</v>
      </c>
      <c r="B25" s="85" t="s">
        <v>138</v>
      </c>
      <c r="C25" s="79"/>
      <c r="D25" s="79"/>
      <c r="E25" s="79"/>
      <c r="F25" s="79"/>
      <c r="G25" s="72"/>
      <c r="H25" s="79">
        <v>7.7</v>
      </c>
      <c r="I25" s="79">
        <v>10</v>
      </c>
      <c r="J25" s="79">
        <v>7.7</v>
      </c>
      <c r="K25" s="79">
        <v>10</v>
      </c>
      <c r="L25" s="82">
        <v>0.5</v>
      </c>
      <c r="M25" s="88">
        <v>56</v>
      </c>
      <c r="N25" s="89">
        <v>70</v>
      </c>
      <c r="O25" s="88">
        <v>56</v>
      </c>
      <c r="P25" s="89">
        <v>70</v>
      </c>
      <c r="Q25" s="73">
        <v>5.2</v>
      </c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86"/>
      <c r="AD25" s="73"/>
      <c r="AE25" s="86"/>
      <c r="AF25" s="73"/>
      <c r="AG25" s="89"/>
      <c r="AH25" s="89"/>
      <c r="AI25" s="89"/>
      <c r="AJ25" s="89"/>
      <c r="AK25" s="89"/>
      <c r="AL25" s="88"/>
      <c r="AM25" s="89"/>
      <c r="AN25" s="88"/>
      <c r="AO25" s="89"/>
      <c r="AP25" s="73"/>
      <c r="AQ25" s="123">
        <v>41210</v>
      </c>
      <c r="AR25" s="86">
        <v>1</v>
      </c>
      <c r="AS25" s="123">
        <v>41210</v>
      </c>
      <c r="AT25" s="86">
        <v>1</v>
      </c>
      <c r="AU25" s="88">
        <v>2.5</v>
      </c>
      <c r="AV25" s="121">
        <v>23.12</v>
      </c>
      <c r="AW25" s="89"/>
      <c r="AX25" s="88">
        <v>8303</v>
      </c>
      <c r="AY25" s="89"/>
      <c r="AZ25" s="73">
        <v>1.2</v>
      </c>
      <c r="BA25" s="88"/>
      <c r="BB25" s="88"/>
      <c r="BC25" s="88"/>
      <c r="BD25" s="88"/>
      <c r="BE25" s="73"/>
      <c r="BF25" s="124">
        <f t="shared" si="0"/>
        <v>49569</v>
      </c>
      <c r="BG25" s="97"/>
      <c r="BH25" s="97"/>
      <c r="BI25" s="97"/>
      <c r="BJ25" s="97"/>
      <c r="BK25" s="97"/>
    </row>
    <row r="26" spans="1:63" ht="12.75" hidden="1" x14ac:dyDescent="0.2">
      <c r="A26" s="76">
        <v>19</v>
      </c>
      <c r="B26" s="85" t="s">
        <v>139</v>
      </c>
      <c r="C26" s="79">
        <v>26.95</v>
      </c>
      <c r="D26" s="79">
        <v>35</v>
      </c>
      <c r="E26" s="79">
        <v>26.95</v>
      </c>
      <c r="F26" s="79">
        <v>35</v>
      </c>
      <c r="G26" s="72">
        <v>1.2</v>
      </c>
      <c r="H26" s="79">
        <v>7.7</v>
      </c>
      <c r="I26" s="79">
        <v>10</v>
      </c>
      <c r="J26" s="79">
        <v>7.7</v>
      </c>
      <c r="K26" s="79">
        <v>10</v>
      </c>
      <c r="L26" s="82">
        <v>0.5</v>
      </c>
      <c r="M26" s="88"/>
      <c r="N26" s="89"/>
      <c r="O26" s="88"/>
      <c r="P26" s="89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86"/>
      <c r="AD26" s="73"/>
      <c r="AE26" s="86"/>
      <c r="AF26" s="73"/>
      <c r="AG26" s="89">
        <v>32.619999999999997</v>
      </c>
      <c r="AH26" s="89">
        <v>2</v>
      </c>
      <c r="AI26" s="89">
        <v>32.619999999999997</v>
      </c>
      <c r="AJ26" s="89">
        <v>2</v>
      </c>
      <c r="AK26" s="89">
        <v>3.4</v>
      </c>
      <c r="AL26" s="88">
        <v>29000</v>
      </c>
      <c r="AM26" s="89">
        <v>1</v>
      </c>
      <c r="AN26" s="88">
        <v>29000</v>
      </c>
      <c r="AO26" s="89">
        <v>1</v>
      </c>
      <c r="AP26" s="73">
        <v>1.5</v>
      </c>
      <c r="AQ26" s="123"/>
      <c r="AR26" s="89"/>
      <c r="AS26" s="123"/>
      <c r="AT26" s="89"/>
      <c r="AU26" s="88"/>
      <c r="AV26" s="121">
        <v>16.57</v>
      </c>
      <c r="AW26" s="89"/>
      <c r="AX26" s="88">
        <v>5884</v>
      </c>
      <c r="AY26" s="89"/>
      <c r="AZ26" s="73">
        <v>1.1000000000000001</v>
      </c>
      <c r="BA26" s="88"/>
      <c r="BB26" s="88"/>
      <c r="BC26" s="88"/>
      <c r="BD26" s="88"/>
      <c r="BE26" s="73"/>
      <c r="BF26" s="124">
        <f t="shared" si="0"/>
        <v>34943.57</v>
      </c>
      <c r="BG26" s="97"/>
      <c r="BH26" s="97"/>
      <c r="BI26" s="97"/>
      <c r="BJ26" s="97"/>
      <c r="BK26" s="97"/>
    </row>
    <row r="27" spans="1:63" ht="12.75" hidden="1" x14ac:dyDescent="0.2">
      <c r="A27" s="76">
        <v>20</v>
      </c>
      <c r="B27" s="85" t="s">
        <v>140</v>
      </c>
      <c r="C27" s="73"/>
      <c r="D27" s="72"/>
      <c r="E27" s="73"/>
      <c r="F27" s="72"/>
      <c r="G27" s="98"/>
      <c r="H27" s="79">
        <v>7.7</v>
      </c>
      <c r="I27" s="79">
        <v>10</v>
      </c>
      <c r="J27" s="79">
        <v>7.7</v>
      </c>
      <c r="K27" s="79">
        <v>10</v>
      </c>
      <c r="L27" s="82">
        <v>0.5</v>
      </c>
      <c r="M27" s="88">
        <v>28</v>
      </c>
      <c r="N27" s="89">
        <v>35</v>
      </c>
      <c r="O27" s="88">
        <v>28</v>
      </c>
      <c r="P27" s="89">
        <v>35</v>
      </c>
      <c r="Q27" s="88">
        <v>3</v>
      </c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73"/>
      <c r="AC27" s="86"/>
      <c r="AD27" s="73"/>
      <c r="AE27" s="86"/>
      <c r="AF27" s="73"/>
      <c r="AG27" s="89"/>
      <c r="AH27" s="89"/>
      <c r="AI27" s="89"/>
      <c r="AJ27" s="89"/>
      <c r="AK27" s="89"/>
      <c r="AL27" s="88">
        <v>13000</v>
      </c>
      <c r="AM27" s="89">
        <v>1</v>
      </c>
      <c r="AN27" s="88">
        <v>13000</v>
      </c>
      <c r="AO27" s="89">
        <v>1</v>
      </c>
      <c r="AP27" s="73">
        <v>1.5</v>
      </c>
      <c r="AQ27" s="123"/>
      <c r="AR27" s="89"/>
      <c r="AS27" s="123"/>
      <c r="AT27" s="89"/>
      <c r="AU27" s="88"/>
      <c r="AV27" s="121">
        <v>23.12</v>
      </c>
      <c r="AW27" s="89"/>
      <c r="AX27" s="88">
        <v>7642</v>
      </c>
      <c r="AY27" s="89"/>
      <c r="AZ27" s="73">
        <v>1.1000000000000001</v>
      </c>
      <c r="BA27" s="88"/>
      <c r="BB27" s="88"/>
      <c r="BC27" s="88"/>
      <c r="BD27" s="88"/>
      <c r="BE27" s="73"/>
      <c r="BF27" s="124">
        <f t="shared" si="0"/>
        <v>20670</v>
      </c>
      <c r="BG27" s="97"/>
      <c r="BH27" s="97"/>
      <c r="BI27" s="97"/>
      <c r="BJ27" s="97"/>
      <c r="BK27" s="97"/>
    </row>
    <row r="28" spans="1:63" ht="13.5" hidden="1" customHeight="1" x14ac:dyDescent="0.2">
      <c r="A28" s="76">
        <v>21</v>
      </c>
      <c r="B28" s="84" t="s">
        <v>141</v>
      </c>
      <c r="C28" s="74"/>
      <c r="D28" s="74"/>
      <c r="E28" s="74"/>
      <c r="F28" s="74"/>
      <c r="G28" s="72"/>
      <c r="H28" s="79">
        <v>7.7</v>
      </c>
      <c r="I28" s="79">
        <v>10</v>
      </c>
      <c r="J28" s="79">
        <v>7.7</v>
      </c>
      <c r="K28" s="79">
        <v>10</v>
      </c>
      <c r="L28" s="82">
        <v>0.5</v>
      </c>
      <c r="M28" s="88"/>
      <c r="N28" s="89"/>
      <c r="O28" s="88"/>
      <c r="P28" s="89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73"/>
      <c r="AC28" s="86"/>
      <c r="AD28" s="73"/>
      <c r="AE28" s="86"/>
      <c r="AF28" s="88"/>
      <c r="AG28" s="89"/>
      <c r="AH28" s="89"/>
      <c r="AI28" s="89"/>
      <c r="AJ28" s="89"/>
      <c r="AK28" s="89"/>
      <c r="AL28" s="88">
        <v>73900</v>
      </c>
      <c r="AM28" s="89">
        <v>5</v>
      </c>
      <c r="AN28" s="88">
        <v>73900</v>
      </c>
      <c r="AO28" s="89">
        <v>5</v>
      </c>
      <c r="AP28" s="73">
        <v>6</v>
      </c>
      <c r="AQ28" s="123"/>
      <c r="AR28" s="89"/>
      <c r="AS28" s="123"/>
      <c r="AT28" s="89"/>
      <c r="AU28" s="88"/>
      <c r="AV28" s="121">
        <v>16.57</v>
      </c>
      <c r="AW28" s="89"/>
      <c r="AX28" s="88">
        <v>5884</v>
      </c>
      <c r="AY28" s="89"/>
      <c r="AZ28" s="73">
        <v>1.1000000000000001</v>
      </c>
      <c r="BA28" s="88">
        <v>4.8</v>
      </c>
      <c r="BB28" s="88">
        <v>12</v>
      </c>
      <c r="BC28" s="88">
        <v>4.8</v>
      </c>
      <c r="BD28" s="88">
        <v>12</v>
      </c>
      <c r="BE28" s="73">
        <v>0.3</v>
      </c>
      <c r="BF28" s="124">
        <f t="shared" si="0"/>
        <v>79788.800000000003</v>
      </c>
      <c r="BG28" s="97"/>
      <c r="BH28" s="97"/>
      <c r="BI28" s="97"/>
      <c r="BJ28" s="97"/>
      <c r="BK28" s="97"/>
    </row>
    <row r="29" spans="1:63" ht="12.75" hidden="1" x14ac:dyDescent="0.2">
      <c r="A29" s="76">
        <v>22</v>
      </c>
      <c r="B29" s="84" t="s">
        <v>142</v>
      </c>
      <c r="C29" s="72"/>
      <c r="D29" s="72"/>
      <c r="E29" s="72"/>
      <c r="F29" s="72"/>
      <c r="G29" s="98"/>
      <c r="H29" s="79">
        <v>7.7</v>
      </c>
      <c r="I29" s="79">
        <v>10</v>
      </c>
      <c r="J29" s="79">
        <v>7.7</v>
      </c>
      <c r="K29" s="79">
        <v>10</v>
      </c>
      <c r="L29" s="82">
        <v>0.5</v>
      </c>
      <c r="M29" s="88"/>
      <c r="N29" s="89"/>
      <c r="O29" s="88"/>
      <c r="P29" s="89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86"/>
      <c r="AD29" s="73"/>
      <c r="AE29" s="86"/>
      <c r="AF29" s="88"/>
      <c r="AG29" s="88"/>
      <c r="AH29" s="89"/>
      <c r="AI29" s="88"/>
      <c r="AJ29" s="89"/>
      <c r="AK29" s="89"/>
      <c r="AL29" s="121">
        <v>73900</v>
      </c>
      <c r="AM29" s="89">
        <v>5</v>
      </c>
      <c r="AN29" s="121">
        <v>73900</v>
      </c>
      <c r="AO29" s="89">
        <v>5</v>
      </c>
      <c r="AP29" s="73">
        <v>6</v>
      </c>
      <c r="AQ29" s="122">
        <v>35550</v>
      </c>
      <c r="AR29" s="86">
        <v>1</v>
      </c>
      <c r="AS29" s="122">
        <v>35550</v>
      </c>
      <c r="AT29" s="86">
        <v>1</v>
      </c>
      <c r="AU29" s="89">
        <v>1.6</v>
      </c>
      <c r="AV29" s="121">
        <v>16.57</v>
      </c>
      <c r="AW29" s="89"/>
      <c r="AX29" s="88">
        <v>5884</v>
      </c>
      <c r="AY29" s="89"/>
      <c r="AZ29" s="73">
        <v>1.1000000000000001</v>
      </c>
      <c r="BA29" s="88"/>
      <c r="BB29" s="88"/>
      <c r="BC29" s="88"/>
      <c r="BD29" s="88"/>
      <c r="BE29" s="73"/>
      <c r="BF29" s="124">
        <f t="shared" si="0"/>
        <v>115334</v>
      </c>
      <c r="BG29" s="97"/>
      <c r="BH29" s="97"/>
      <c r="BI29" s="97"/>
      <c r="BJ29" s="97"/>
      <c r="BK29" s="97"/>
    </row>
    <row r="30" spans="1:63" ht="15.75" hidden="1" x14ac:dyDescent="0.2">
      <c r="A30" s="76">
        <v>23</v>
      </c>
      <c r="B30" s="84" t="s">
        <v>143</v>
      </c>
      <c r="C30" s="74"/>
      <c r="D30" s="74"/>
      <c r="E30" s="74"/>
      <c r="F30" s="74"/>
      <c r="G30" s="72"/>
      <c r="H30" s="79">
        <v>7.7</v>
      </c>
      <c r="I30" s="79">
        <v>10</v>
      </c>
      <c r="J30" s="79">
        <v>7.7</v>
      </c>
      <c r="K30" s="79">
        <v>10</v>
      </c>
      <c r="L30" s="82">
        <v>0.5</v>
      </c>
      <c r="M30" s="88"/>
      <c r="N30" s="89"/>
      <c r="O30" s="88"/>
      <c r="P30" s="89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73"/>
      <c r="AC30" s="86"/>
      <c r="AD30" s="73"/>
      <c r="AE30" s="86"/>
      <c r="AF30" s="73"/>
      <c r="AG30" s="88"/>
      <c r="AH30" s="89"/>
      <c r="AI30" s="88"/>
      <c r="AJ30" s="89"/>
      <c r="AK30" s="89"/>
      <c r="AL30" s="121">
        <v>42600</v>
      </c>
      <c r="AM30" s="89">
        <v>2</v>
      </c>
      <c r="AN30" s="121">
        <v>42600</v>
      </c>
      <c r="AO30" s="89">
        <v>2</v>
      </c>
      <c r="AP30" s="73">
        <v>3</v>
      </c>
      <c r="AQ30" s="123"/>
      <c r="AR30" s="89"/>
      <c r="AS30" s="123"/>
      <c r="AT30" s="89"/>
      <c r="AU30" s="88"/>
      <c r="AV30" s="121">
        <v>23.12</v>
      </c>
      <c r="AW30" s="89"/>
      <c r="AX30" s="88">
        <v>5884</v>
      </c>
      <c r="AY30" s="89"/>
      <c r="AZ30" s="73">
        <v>1.1000000000000001</v>
      </c>
      <c r="BA30" s="88"/>
      <c r="BB30" s="88"/>
      <c r="BC30" s="88"/>
      <c r="BD30" s="88"/>
      <c r="BE30" s="73"/>
      <c r="BF30" s="124">
        <f t="shared" si="0"/>
        <v>48484</v>
      </c>
      <c r="BG30" s="97"/>
      <c r="BH30" s="97"/>
      <c r="BI30" s="97"/>
      <c r="BJ30" s="97"/>
      <c r="BK30" s="97"/>
    </row>
    <row r="31" spans="1:63" ht="15.75" hidden="1" x14ac:dyDescent="0.2">
      <c r="A31" s="76">
        <v>24</v>
      </c>
      <c r="B31" s="84" t="s">
        <v>144</v>
      </c>
      <c r="C31" s="74"/>
      <c r="D31" s="74"/>
      <c r="E31" s="74"/>
      <c r="F31" s="74"/>
      <c r="G31" s="72"/>
      <c r="H31" s="79">
        <v>7.7</v>
      </c>
      <c r="I31" s="79">
        <v>10</v>
      </c>
      <c r="J31" s="79">
        <v>7.7</v>
      </c>
      <c r="K31" s="79">
        <v>10</v>
      </c>
      <c r="L31" s="82">
        <v>0.5</v>
      </c>
      <c r="M31" s="88"/>
      <c r="N31" s="89"/>
      <c r="O31" s="88"/>
      <c r="P31" s="89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73"/>
      <c r="AC31" s="86"/>
      <c r="AD31" s="73"/>
      <c r="AE31" s="86"/>
      <c r="AF31" s="88"/>
      <c r="AG31" s="88"/>
      <c r="AH31" s="89"/>
      <c r="AI31" s="88"/>
      <c r="AJ31" s="89"/>
      <c r="AK31" s="89"/>
      <c r="AL31" s="88"/>
      <c r="AM31" s="89"/>
      <c r="AN31" s="88"/>
      <c r="AO31" s="89"/>
      <c r="AP31" s="73"/>
      <c r="AQ31" s="122">
        <v>35550</v>
      </c>
      <c r="AR31" s="86">
        <v>1</v>
      </c>
      <c r="AS31" s="122">
        <v>35550</v>
      </c>
      <c r="AT31" s="86">
        <v>1</v>
      </c>
      <c r="AU31" s="89">
        <v>1.6</v>
      </c>
      <c r="AV31" s="121">
        <v>23.12</v>
      </c>
      <c r="AW31" s="89"/>
      <c r="AX31" s="88">
        <v>11241</v>
      </c>
      <c r="AY31" s="89"/>
      <c r="AZ31" s="73">
        <v>1.7</v>
      </c>
      <c r="BA31" s="88"/>
      <c r="BB31" s="88"/>
      <c r="BC31" s="88"/>
      <c r="BD31" s="88"/>
      <c r="BE31" s="73"/>
      <c r="BF31" s="124">
        <f t="shared" si="0"/>
        <v>46791</v>
      </c>
      <c r="BG31" s="97"/>
      <c r="BH31" s="97"/>
      <c r="BI31" s="97"/>
      <c r="BJ31" s="97"/>
      <c r="BK31" s="97"/>
    </row>
    <row r="32" spans="1:63" s="4" customFormat="1" ht="12.75" hidden="1" x14ac:dyDescent="0.2">
      <c r="A32" s="76">
        <v>25</v>
      </c>
      <c r="B32" s="84" t="s">
        <v>145</v>
      </c>
      <c r="C32" s="73"/>
      <c r="D32" s="72"/>
      <c r="E32" s="73"/>
      <c r="F32" s="72"/>
      <c r="G32" s="98"/>
      <c r="H32" s="79">
        <v>7.7</v>
      </c>
      <c r="I32" s="79">
        <v>10</v>
      </c>
      <c r="J32" s="79">
        <v>7.7</v>
      </c>
      <c r="K32" s="79">
        <v>10</v>
      </c>
      <c r="L32" s="82">
        <v>0.5</v>
      </c>
      <c r="M32" s="88"/>
      <c r="N32" s="89"/>
      <c r="O32" s="88"/>
      <c r="P32" s="89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>
        <v>15</v>
      </c>
      <c r="AC32" s="90">
        <v>1</v>
      </c>
      <c r="AD32" s="88">
        <v>15</v>
      </c>
      <c r="AE32" s="120" t="s">
        <v>176</v>
      </c>
      <c r="AF32" s="88">
        <v>0.8</v>
      </c>
      <c r="AG32" s="121">
        <v>16.260000000000002</v>
      </c>
      <c r="AH32" s="89">
        <v>1</v>
      </c>
      <c r="AI32" s="121">
        <v>16.260000000000002</v>
      </c>
      <c r="AJ32" s="89">
        <v>1</v>
      </c>
      <c r="AK32" s="89">
        <v>1.6</v>
      </c>
      <c r="AL32" s="88">
        <v>13000</v>
      </c>
      <c r="AM32" s="89">
        <v>1</v>
      </c>
      <c r="AN32" s="88">
        <v>13000</v>
      </c>
      <c r="AO32" s="89">
        <v>1</v>
      </c>
      <c r="AP32" s="73">
        <v>1.2</v>
      </c>
      <c r="AQ32" s="122">
        <v>34160</v>
      </c>
      <c r="AR32" s="86">
        <v>1</v>
      </c>
      <c r="AS32" s="122">
        <v>34160</v>
      </c>
      <c r="AT32" s="86">
        <v>1</v>
      </c>
      <c r="AU32" s="89">
        <v>1.5</v>
      </c>
      <c r="AV32" s="121">
        <v>16.57</v>
      </c>
      <c r="AW32" s="89"/>
      <c r="AX32" s="88">
        <v>6120</v>
      </c>
      <c r="AY32" s="89"/>
      <c r="AZ32" s="73">
        <v>1.1000000000000001</v>
      </c>
      <c r="BA32" s="88"/>
      <c r="BB32" s="88"/>
      <c r="BC32" s="88"/>
      <c r="BD32" s="88"/>
      <c r="BE32" s="73"/>
      <c r="BF32" s="124">
        <f t="shared" si="0"/>
        <v>53311.26</v>
      </c>
      <c r="BG32" s="99"/>
      <c r="BH32" s="99"/>
      <c r="BI32" s="99"/>
      <c r="BJ32" s="99"/>
      <c r="BK32" s="99"/>
    </row>
    <row r="33" spans="1:63" s="4" customFormat="1" ht="12.75" hidden="1" x14ac:dyDescent="0.2">
      <c r="A33" s="76">
        <v>26</v>
      </c>
      <c r="B33" s="135" t="s">
        <v>146</v>
      </c>
      <c r="C33" s="73"/>
      <c r="D33" s="72"/>
      <c r="E33" s="73"/>
      <c r="F33" s="72"/>
      <c r="G33" s="98"/>
      <c r="H33" s="80">
        <v>15.4</v>
      </c>
      <c r="I33" s="79">
        <v>20</v>
      </c>
      <c r="J33" s="80">
        <v>15.4</v>
      </c>
      <c r="K33" s="79">
        <v>20</v>
      </c>
      <c r="L33" s="83">
        <v>0.7</v>
      </c>
      <c r="M33" s="89"/>
      <c r="N33" s="89"/>
      <c r="O33" s="89"/>
      <c r="P33" s="89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>
        <v>12</v>
      </c>
      <c r="AC33" s="90">
        <v>1</v>
      </c>
      <c r="AD33" s="88">
        <v>12</v>
      </c>
      <c r="AE33" s="90">
        <v>0.5</v>
      </c>
      <c r="AF33" s="73">
        <v>0.5</v>
      </c>
      <c r="AG33" s="88"/>
      <c r="AH33" s="89"/>
      <c r="AI33" s="88"/>
      <c r="AJ33" s="89"/>
      <c r="AK33" s="89"/>
      <c r="AL33" s="88">
        <v>114900</v>
      </c>
      <c r="AM33" s="89">
        <v>6</v>
      </c>
      <c r="AN33" s="88">
        <v>114900</v>
      </c>
      <c r="AO33" s="89">
        <v>6</v>
      </c>
      <c r="AP33" s="88">
        <v>12</v>
      </c>
      <c r="AQ33" s="123">
        <v>36210</v>
      </c>
      <c r="AR33" s="86">
        <v>1</v>
      </c>
      <c r="AS33" s="123">
        <v>36210</v>
      </c>
      <c r="AT33" s="86">
        <v>1</v>
      </c>
      <c r="AU33" s="89">
        <v>1.8</v>
      </c>
      <c r="AV33" s="121"/>
      <c r="AW33" s="89"/>
      <c r="AX33" s="89"/>
      <c r="AY33" s="89"/>
      <c r="AZ33" s="88"/>
      <c r="BA33" s="88"/>
      <c r="BB33" s="88"/>
      <c r="BC33" s="88"/>
      <c r="BD33" s="88"/>
      <c r="BE33" s="73"/>
      <c r="BF33" s="124">
        <f t="shared" si="0"/>
        <v>151122</v>
      </c>
      <c r="BG33" s="99"/>
      <c r="BH33" s="99"/>
      <c r="BI33" s="99"/>
      <c r="BJ33" s="99"/>
      <c r="BK33" s="99"/>
    </row>
    <row r="34" spans="1:63" s="4" customFormat="1" ht="15.75" hidden="1" x14ac:dyDescent="0.2">
      <c r="A34" s="76">
        <v>27</v>
      </c>
      <c r="B34" s="135" t="s">
        <v>147</v>
      </c>
      <c r="C34" s="74"/>
      <c r="D34" s="74"/>
      <c r="E34" s="74"/>
      <c r="F34" s="74"/>
      <c r="G34" s="89"/>
      <c r="H34" s="79">
        <v>15.4</v>
      </c>
      <c r="I34" s="79">
        <v>20</v>
      </c>
      <c r="J34" s="79">
        <v>15.4</v>
      </c>
      <c r="K34" s="79">
        <v>20</v>
      </c>
      <c r="L34" s="76">
        <v>0.7</v>
      </c>
      <c r="M34" s="88"/>
      <c r="N34" s="89"/>
      <c r="O34" s="88"/>
      <c r="P34" s="89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88"/>
      <c r="AC34" s="90"/>
      <c r="AD34" s="100"/>
      <c r="AE34" s="100"/>
      <c r="AF34" s="88"/>
      <c r="AG34" s="89"/>
      <c r="AH34" s="89"/>
      <c r="AI34" s="89"/>
      <c r="AJ34" s="89"/>
      <c r="AK34" s="89"/>
      <c r="AL34" s="88">
        <v>114900</v>
      </c>
      <c r="AM34" s="89">
        <v>6</v>
      </c>
      <c r="AN34" s="88">
        <v>114900</v>
      </c>
      <c r="AO34" s="89">
        <v>6</v>
      </c>
      <c r="AP34" s="88">
        <v>12</v>
      </c>
      <c r="AQ34" s="123">
        <v>44650</v>
      </c>
      <c r="AR34" s="86">
        <v>1</v>
      </c>
      <c r="AS34" s="123">
        <v>44650</v>
      </c>
      <c r="AT34" s="86">
        <v>1</v>
      </c>
      <c r="AU34" s="88">
        <v>2.8</v>
      </c>
      <c r="AV34" s="121"/>
      <c r="AW34" s="89"/>
      <c r="AX34" s="89"/>
      <c r="AY34" s="89"/>
      <c r="AZ34" s="88"/>
      <c r="BA34" s="88">
        <v>12</v>
      </c>
      <c r="BB34" s="88">
        <v>30</v>
      </c>
      <c r="BC34" s="88">
        <v>12</v>
      </c>
      <c r="BD34" s="88">
        <v>35</v>
      </c>
      <c r="BE34" s="73">
        <v>0.5</v>
      </c>
      <c r="BF34" s="124">
        <f t="shared" si="0"/>
        <v>159562</v>
      </c>
      <c r="BG34" s="99"/>
      <c r="BH34" s="99"/>
      <c r="BI34" s="99"/>
      <c r="BJ34" s="99"/>
      <c r="BK34" s="99"/>
    </row>
    <row r="35" spans="1:63" s="26" customFormat="1" hidden="1" x14ac:dyDescent="0.2">
      <c r="A35" s="215" t="s">
        <v>14</v>
      </c>
      <c r="B35" s="216"/>
      <c r="C35" s="125">
        <f t="shared" ref="C35:AP35" si="1">SUM(C8:C34)</f>
        <v>164.01</v>
      </c>
      <c r="D35" s="125">
        <f t="shared" si="1"/>
        <v>213</v>
      </c>
      <c r="E35" s="125">
        <f t="shared" si="1"/>
        <v>164.01</v>
      </c>
      <c r="F35" s="125">
        <f t="shared" si="1"/>
        <v>213</v>
      </c>
      <c r="G35" s="125">
        <f t="shared" si="1"/>
        <v>8.1999999999999993</v>
      </c>
      <c r="H35" s="125">
        <f t="shared" si="1"/>
        <v>230.99999999999994</v>
      </c>
      <c r="I35" s="125">
        <f t="shared" si="1"/>
        <v>300</v>
      </c>
      <c r="J35" s="125">
        <f t="shared" si="1"/>
        <v>230.99999999999994</v>
      </c>
      <c r="K35" s="125">
        <f t="shared" si="1"/>
        <v>300</v>
      </c>
      <c r="L35" s="125">
        <f t="shared" si="1"/>
        <v>14.099999999999998</v>
      </c>
      <c r="M35" s="125">
        <f t="shared" si="1"/>
        <v>461.6</v>
      </c>
      <c r="N35" s="125">
        <f t="shared" si="1"/>
        <v>577</v>
      </c>
      <c r="O35" s="125">
        <f t="shared" si="1"/>
        <v>461.6</v>
      </c>
      <c r="P35" s="125">
        <f t="shared" si="1"/>
        <v>577</v>
      </c>
      <c r="Q35" s="125">
        <f t="shared" si="1"/>
        <v>46.2</v>
      </c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>
        <f t="shared" si="1"/>
        <v>57</v>
      </c>
      <c r="AC35" s="125">
        <f t="shared" si="1"/>
        <v>4</v>
      </c>
      <c r="AD35" s="125">
        <f t="shared" si="1"/>
        <v>57</v>
      </c>
      <c r="AE35" s="125">
        <f t="shared" si="1"/>
        <v>2.5</v>
      </c>
      <c r="AF35" s="125">
        <f t="shared" si="1"/>
        <v>2.9000000000000004</v>
      </c>
      <c r="AG35" s="125">
        <f t="shared" si="1"/>
        <v>192.48</v>
      </c>
      <c r="AH35" s="125">
        <f t="shared" si="1"/>
        <v>11</v>
      </c>
      <c r="AI35" s="125">
        <f t="shared" si="1"/>
        <v>192.48</v>
      </c>
      <c r="AJ35" s="125">
        <f t="shared" si="1"/>
        <v>11</v>
      </c>
      <c r="AK35" s="125">
        <f t="shared" si="1"/>
        <v>18.600000000000001</v>
      </c>
      <c r="AL35" s="125">
        <f t="shared" si="1"/>
        <v>881700</v>
      </c>
      <c r="AM35" s="125">
        <f t="shared" si="1"/>
        <v>61</v>
      </c>
      <c r="AN35" s="125">
        <f t="shared" si="1"/>
        <v>881700</v>
      </c>
      <c r="AO35" s="125">
        <f t="shared" si="1"/>
        <v>61</v>
      </c>
      <c r="AP35" s="125">
        <f t="shared" si="1"/>
        <v>88.2</v>
      </c>
      <c r="AQ35" s="125">
        <f>SUM(AQ8:AQ34)</f>
        <v>779050</v>
      </c>
      <c r="AR35" s="125">
        <f t="shared" ref="AR35:BE35" si="2">SUM(AR8:AR34)</f>
        <v>21</v>
      </c>
      <c r="AS35" s="125">
        <f t="shared" si="2"/>
        <v>779050</v>
      </c>
      <c r="AT35" s="125">
        <f t="shared" si="2"/>
        <v>21</v>
      </c>
      <c r="AU35" s="125">
        <f t="shared" si="2"/>
        <v>38.999999999999993</v>
      </c>
      <c r="AV35" s="125">
        <f t="shared" si="2"/>
        <v>597.73000000000013</v>
      </c>
      <c r="AW35" s="125">
        <f t="shared" si="2"/>
        <v>0</v>
      </c>
      <c r="AX35" s="125">
        <f t="shared" si="2"/>
        <v>208524</v>
      </c>
      <c r="AY35" s="125">
        <f t="shared" si="2"/>
        <v>0</v>
      </c>
      <c r="AZ35" s="125">
        <f t="shared" si="2"/>
        <v>29.900000000000006</v>
      </c>
      <c r="BA35" s="125">
        <f t="shared" si="2"/>
        <v>20</v>
      </c>
      <c r="BB35" s="125">
        <f t="shared" si="2"/>
        <v>50</v>
      </c>
      <c r="BC35" s="125">
        <f t="shared" si="2"/>
        <v>20</v>
      </c>
      <c r="BD35" s="125">
        <f t="shared" si="2"/>
        <v>55</v>
      </c>
      <c r="BE35" s="125">
        <f t="shared" si="2"/>
        <v>1</v>
      </c>
      <c r="BF35" s="125">
        <f>SUM(BF8:BF34)</f>
        <v>1870169.09</v>
      </c>
      <c r="BG35" s="97"/>
      <c r="BH35" s="97"/>
      <c r="BI35" s="97"/>
      <c r="BJ35" s="97"/>
      <c r="BK35" s="97"/>
    </row>
    <row r="36" spans="1:63" s="26" customFormat="1" hidden="1" x14ac:dyDescent="0.2">
      <c r="A36" s="101"/>
      <c r="B36" s="101"/>
      <c r="C36" s="91"/>
      <c r="D36" s="92"/>
      <c r="E36" s="91"/>
      <c r="F36" s="92"/>
      <c r="G36" s="91"/>
      <c r="H36" s="91"/>
      <c r="I36" s="91"/>
      <c r="J36" s="91"/>
      <c r="K36" s="91"/>
      <c r="L36" s="91"/>
      <c r="M36" s="102"/>
      <c r="N36" s="103"/>
      <c r="O36" s="91"/>
      <c r="P36" s="92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2"/>
      <c r="AD36" s="91"/>
      <c r="AE36" s="93"/>
      <c r="AF36" s="91"/>
      <c r="AG36" s="91"/>
      <c r="AH36" s="92"/>
      <c r="AI36" s="91"/>
      <c r="AJ36" s="92"/>
      <c r="AK36" s="94"/>
      <c r="AL36" s="91"/>
      <c r="AM36" s="93"/>
      <c r="AN36" s="91"/>
      <c r="AO36" s="93"/>
      <c r="AP36" s="91"/>
      <c r="AQ36" s="91"/>
      <c r="AR36" s="92"/>
      <c r="AS36" s="91"/>
      <c r="AT36" s="92"/>
      <c r="AU36" s="91"/>
      <c r="AV36" s="91"/>
      <c r="AW36" s="93"/>
      <c r="AX36" s="91"/>
      <c r="AY36" s="92"/>
      <c r="AZ36" s="91"/>
      <c r="BA36" s="91"/>
      <c r="BB36" s="91"/>
      <c r="BC36" s="91"/>
      <c r="BD36" s="91"/>
      <c r="BE36" s="91"/>
      <c r="BF36" s="91"/>
      <c r="BG36" s="97"/>
      <c r="BH36" s="97"/>
      <c r="BI36" s="97"/>
      <c r="BJ36" s="97"/>
      <c r="BK36" s="97"/>
    </row>
    <row r="37" spans="1:63" s="26" customFormat="1" hidden="1" x14ac:dyDescent="0.2">
      <c r="A37" s="101"/>
      <c r="B37" s="101"/>
      <c r="C37" s="91"/>
      <c r="D37" s="92"/>
      <c r="E37" s="91"/>
      <c r="F37" s="92"/>
      <c r="G37" s="91"/>
      <c r="H37" s="91"/>
      <c r="I37" s="91"/>
      <c r="J37" s="91"/>
      <c r="K37" s="91"/>
      <c r="L37" s="91"/>
      <c r="M37" s="102"/>
      <c r="N37" s="103"/>
      <c r="O37" s="91"/>
      <c r="P37" s="92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2"/>
      <c r="AD37" s="91"/>
      <c r="AE37" s="93"/>
      <c r="AF37" s="91"/>
      <c r="AG37" s="91"/>
      <c r="AH37" s="92"/>
      <c r="AI37" s="91"/>
      <c r="AJ37" s="92"/>
      <c r="AK37" s="94"/>
      <c r="AL37" s="91"/>
      <c r="AM37" s="93"/>
      <c r="AN37" s="91"/>
      <c r="AO37" s="93"/>
      <c r="AP37" s="91"/>
      <c r="AQ37" s="91"/>
      <c r="AR37" s="92"/>
      <c r="AS37" s="91"/>
      <c r="AT37" s="92"/>
      <c r="AU37" s="91"/>
      <c r="AV37" s="91"/>
      <c r="AW37" s="93"/>
      <c r="AX37" s="91"/>
      <c r="AY37" s="92"/>
      <c r="AZ37" s="91"/>
      <c r="BA37" s="91"/>
      <c r="BB37" s="91"/>
      <c r="BC37" s="91"/>
      <c r="BD37" s="91"/>
      <c r="BE37" s="91"/>
      <c r="BF37" s="91"/>
      <c r="BG37" s="97"/>
      <c r="BH37" s="97"/>
      <c r="BI37" s="97"/>
      <c r="BJ37" s="97"/>
      <c r="BK37" s="97"/>
    </row>
    <row r="38" spans="1:63" s="26" customFormat="1" ht="15.75" x14ac:dyDescent="0.25">
      <c r="A38" s="140"/>
      <c r="B38" s="140"/>
      <c r="C38" s="141"/>
      <c r="D38" s="142"/>
      <c r="E38" s="141"/>
      <c r="F38" s="142"/>
      <c r="G38" s="141"/>
      <c r="H38" s="141"/>
      <c r="I38" s="141"/>
      <c r="J38" s="141"/>
      <c r="K38" s="141"/>
      <c r="L38" s="141"/>
      <c r="M38" s="143"/>
      <c r="N38" s="144"/>
      <c r="O38" s="141"/>
      <c r="P38" s="142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2"/>
      <c r="AD38" s="141"/>
      <c r="AE38" s="145"/>
      <c r="AF38" s="141"/>
      <c r="AG38" s="141"/>
      <c r="AH38" s="142"/>
      <c r="AI38" s="141"/>
      <c r="AJ38" s="142"/>
      <c r="AK38" s="146"/>
      <c r="AL38" s="141"/>
      <c r="AM38" s="145"/>
      <c r="AN38" s="141"/>
      <c r="AO38" s="145"/>
      <c r="AP38" s="141"/>
      <c r="AQ38" s="141"/>
      <c r="AR38" s="142"/>
      <c r="AS38" s="141"/>
      <c r="AT38" s="142"/>
      <c r="AU38" s="141"/>
      <c r="AV38" s="141"/>
      <c r="AW38" s="145"/>
      <c r="AX38" s="141"/>
      <c r="AY38" s="142" t="s">
        <v>117</v>
      </c>
      <c r="AZ38" s="141"/>
      <c r="BA38" s="141" t="s">
        <v>180</v>
      </c>
      <c r="BB38" s="141"/>
      <c r="BC38" s="141"/>
      <c r="BD38" s="141"/>
      <c r="BE38" s="141"/>
      <c r="BF38" s="141"/>
      <c r="BG38" s="147"/>
      <c r="BH38" s="147"/>
      <c r="BI38" s="147"/>
      <c r="BJ38" s="147"/>
      <c r="BK38" s="147"/>
    </row>
    <row r="39" spans="1:63" s="26" customFormat="1" ht="15.75" x14ac:dyDescent="0.25">
      <c r="A39" s="140"/>
      <c r="B39" s="140"/>
      <c r="C39" s="141"/>
      <c r="D39" s="142"/>
      <c r="E39" s="141"/>
      <c r="F39" s="142"/>
      <c r="G39" s="141"/>
      <c r="H39" s="141"/>
      <c r="I39" s="141"/>
      <c r="J39" s="141"/>
      <c r="K39" s="141"/>
      <c r="L39" s="141"/>
      <c r="M39" s="143"/>
      <c r="N39" s="144"/>
      <c r="O39" s="141"/>
      <c r="P39" s="142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2"/>
      <c r="AD39" s="141"/>
      <c r="AE39" s="145"/>
      <c r="AF39" s="141"/>
      <c r="AG39" s="141"/>
      <c r="AH39" s="142"/>
      <c r="AI39" s="141"/>
      <c r="AJ39" s="142"/>
      <c r="AK39" s="146"/>
      <c r="AL39" s="141"/>
      <c r="AM39" s="145"/>
      <c r="AN39" s="141"/>
      <c r="AO39" s="145"/>
      <c r="AP39" s="141"/>
      <c r="AQ39" s="141"/>
      <c r="AR39" s="142"/>
      <c r="AS39" s="141"/>
      <c r="AT39" s="142"/>
      <c r="AU39" s="141"/>
      <c r="AV39" s="141"/>
      <c r="AW39" s="145"/>
      <c r="AX39" s="141"/>
      <c r="AY39" s="142" t="s">
        <v>179</v>
      </c>
      <c r="AZ39" s="141"/>
      <c r="BA39" s="141"/>
      <c r="BB39" s="141"/>
      <c r="BC39" s="141"/>
      <c r="BD39" s="141"/>
      <c r="BE39" s="141"/>
      <c r="BF39" s="141"/>
      <c r="BG39" s="147"/>
      <c r="BH39" s="147"/>
      <c r="BI39" s="147"/>
      <c r="BJ39" s="147"/>
      <c r="BK39" s="147"/>
    </row>
    <row r="40" spans="1:63" s="26" customFormat="1" ht="15.75" x14ac:dyDescent="0.25">
      <c r="A40" s="140"/>
      <c r="B40" s="140"/>
      <c r="C40" s="141"/>
      <c r="D40" s="142"/>
      <c r="E40" s="141"/>
      <c r="F40" s="142"/>
      <c r="G40" s="141"/>
      <c r="H40" s="141"/>
      <c r="I40" s="141"/>
      <c r="J40" s="141"/>
      <c r="K40" s="141"/>
      <c r="L40" s="141"/>
      <c r="M40" s="143"/>
      <c r="N40" s="144"/>
      <c r="O40" s="141"/>
      <c r="P40" s="142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2"/>
      <c r="AD40" s="141"/>
      <c r="AE40" s="145"/>
      <c r="AF40" s="141"/>
      <c r="AG40" s="141"/>
      <c r="AH40" s="142"/>
      <c r="AI40" s="141"/>
      <c r="AJ40" s="142"/>
      <c r="AK40" s="146"/>
      <c r="AL40" s="141"/>
      <c r="AM40" s="145"/>
      <c r="AN40" s="141"/>
      <c r="AO40" s="145"/>
      <c r="AP40" s="141"/>
      <c r="AQ40" s="141"/>
      <c r="AR40" s="142"/>
      <c r="AS40" s="141"/>
      <c r="AT40" s="142"/>
      <c r="AU40" s="141"/>
      <c r="AV40" s="141"/>
      <c r="AW40" s="145"/>
      <c r="AX40" s="141"/>
      <c r="AY40" s="142" t="s">
        <v>181</v>
      </c>
      <c r="AZ40" s="141"/>
      <c r="BA40" s="141"/>
      <c r="BB40" s="141"/>
      <c r="BC40" s="141"/>
      <c r="BD40" s="141"/>
      <c r="BE40" s="141"/>
      <c r="BF40" s="141"/>
      <c r="BG40" s="147"/>
      <c r="BH40" s="147"/>
      <c r="BI40" s="147"/>
      <c r="BJ40" s="147"/>
      <c r="BK40" s="147"/>
    </row>
    <row r="41" spans="1:63" s="26" customFormat="1" ht="15.75" hidden="1" x14ac:dyDescent="0.25">
      <c r="A41" s="140"/>
      <c r="B41" s="140"/>
      <c r="C41" s="141"/>
      <c r="D41" s="142"/>
      <c r="E41" s="141"/>
      <c r="F41" s="142"/>
      <c r="G41" s="141"/>
      <c r="H41" s="141"/>
      <c r="I41" s="141"/>
      <c r="J41" s="141"/>
      <c r="K41" s="141"/>
      <c r="L41" s="141"/>
      <c r="M41" s="143"/>
      <c r="N41" s="144"/>
      <c r="O41" s="141"/>
      <c r="P41" s="142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2"/>
      <c r="AD41" s="141"/>
      <c r="AE41" s="145"/>
      <c r="AF41" s="141"/>
      <c r="AG41" s="141"/>
      <c r="AH41" s="142"/>
      <c r="AI41" s="141"/>
      <c r="AJ41" s="142"/>
      <c r="AK41" s="146"/>
      <c r="AL41" s="141"/>
      <c r="AM41" s="145"/>
      <c r="AN41" s="141"/>
      <c r="AO41" s="145"/>
      <c r="AP41" s="141"/>
      <c r="AQ41" s="141"/>
      <c r="AR41" s="142"/>
      <c r="AS41" s="141"/>
      <c r="AT41" s="142"/>
      <c r="AU41" s="141"/>
      <c r="AV41" s="141"/>
      <c r="AW41" s="145"/>
      <c r="AX41" s="141"/>
      <c r="AY41" s="142"/>
      <c r="AZ41" s="141"/>
      <c r="BA41" s="141"/>
      <c r="BB41" s="141"/>
      <c r="BC41" s="141"/>
      <c r="BD41" s="141"/>
      <c r="BE41" s="141"/>
      <c r="BF41" s="141"/>
      <c r="BG41" s="147"/>
      <c r="BH41" s="147"/>
      <c r="BI41" s="147"/>
      <c r="BJ41" s="147"/>
      <c r="BK41" s="147"/>
    </row>
    <row r="42" spans="1:63" s="26" customFormat="1" ht="15.75" hidden="1" x14ac:dyDescent="0.25">
      <c r="A42" s="140"/>
      <c r="B42" s="140"/>
      <c r="C42" s="141"/>
      <c r="D42" s="142"/>
      <c r="E42" s="141"/>
      <c r="F42" s="142"/>
      <c r="G42" s="141"/>
      <c r="H42" s="141"/>
      <c r="I42" s="141"/>
      <c r="J42" s="141"/>
      <c r="K42" s="141"/>
      <c r="L42" s="141"/>
      <c r="M42" s="143"/>
      <c r="N42" s="144"/>
      <c r="O42" s="141"/>
      <c r="P42" s="142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2"/>
      <c r="AD42" s="141"/>
      <c r="AE42" s="145"/>
      <c r="AF42" s="141"/>
      <c r="AG42" s="141"/>
      <c r="AH42" s="142"/>
      <c r="AI42" s="141"/>
      <c r="AJ42" s="142"/>
      <c r="AK42" s="146"/>
      <c r="AL42" s="141"/>
      <c r="AM42" s="145"/>
      <c r="AN42" s="141"/>
      <c r="AO42" s="145"/>
      <c r="AP42" s="141"/>
      <c r="AQ42" s="141"/>
      <c r="AR42" s="142"/>
      <c r="AS42" s="141"/>
      <c r="AT42" s="142"/>
      <c r="AU42" s="141"/>
      <c r="AV42" s="141"/>
      <c r="AW42" s="145"/>
      <c r="AX42" s="141"/>
      <c r="AY42" s="142"/>
      <c r="AZ42" s="141"/>
      <c r="BA42" s="141"/>
      <c r="BB42" s="141"/>
      <c r="BC42" s="141"/>
      <c r="BD42" s="141"/>
      <c r="BE42" s="141"/>
      <c r="BF42" s="141"/>
      <c r="BG42" s="147"/>
      <c r="BH42" s="147"/>
      <c r="BI42" s="147"/>
      <c r="BJ42" s="147"/>
      <c r="BK42" s="147"/>
    </row>
    <row r="43" spans="1:63" s="26" customFormat="1" ht="15.75" hidden="1" x14ac:dyDescent="0.25">
      <c r="A43" s="140"/>
      <c r="B43" s="140"/>
      <c r="C43" s="141"/>
      <c r="D43" s="142"/>
      <c r="E43" s="141"/>
      <c r="F43" s="142"/>
      <c r="G43" s="141"/>
      <c r="H43" s="141"/>
      <c r="I43" s="141"/>
      <c r="J43" s="141"/>
      <c r="K43" s="141"/>
      <c r="L43" s="141"/>
      <c r="M43" s="143"/>
      <c r="N43" s="144"/>
      <c r="O43" s="141"/>
      <c r="P43" s="142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2"/>
      <c r="AD43" s="141"/>
      <c r="AE43" s="145"/>
      <c r="AF43" s="141"/>
      <c r="AG43" s="141"/>
      <c r="AH43" s="142"/>
      <c r="AI43" s="141"/>
      <c r="AJ43" s="142"/>
      <c r="AK43" s="146"/>
      <c r="AL43" s="141"/>
      <c r="AM43" s="145"/>
      <c r="AN43" s="141"/>
      <c r="AO43" s="145"/>
      <c r="AP43" s="141"/>
      <c r="AQ43" s="141"/>
      <c r="AR43" s="142"/>
      <c r="AS43" s="141"/>
      <c r="AT43" s="142"/>
      <c r="AU43" s="141"/>
      <c r="AV43" s="141"/>
      <c r="AW43" s="145"/>
      <c r="AX43" s="141"/>
      <c r="AY43" s="142"/>
      <c r="AZ43" s="141"/>
      <c r="BA43" s="141"/>
      <c r="BB43" s="141"/>
      <c r="BC43" s="141"/>
      <c r="BD43" s="141"/>
      <c r="BE43" s="141"/>
      <c r="BF43" s="141"/>
      <c r="BG43" s="147"/>
      <c r="BH43" s="147"/>
      <c r="BI43" s="147"/>
      <c r="BJ43" s="147"/>
      <c r="BK43" s="147"/>
    </row>
    <row r="44" spans="1:63" s="26" customFormat="1" ht="15.75" hidden="1" x14ac:dyDescent="0.25">
      <c r="A44" s="140"/>
      <c r="B44" s="140"/>
      <c r="C44" s="141"/>
      <c r="D44" s="142"/>
      <c r="E44" s="141"/>
      <c r="F44" s="142"/>
      <c r="G44" s="141"/>
      <c r="H44" s="141"/>
      <c r="I44" s="141"/>
      <c r="J44" s="141"/>
      <c r="K44" s="141"/>
      <c r="L44" s="141"/>
      <c r="M44" s="143"/>
      <c r="N44" s="144"/>
      <c r="O44" s="141"/>
      <c r="P44" s="142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2"/>
      <c r="AD44" s="141"/>
      <c r="AE44" s="145"/>
      <c r="AF44" s="141"/>
      <c r="AG44" s="141"/>
      <c r="AH44" s="142"/>
      <c r="AI44" s="141"/>
      <c r="AJ44" s="142"/>
      <c r="AK44" s="146"/>
      <c r="AL44" s="141"/>
      <c r="AM44" s="145"/>
      <c r="AN44" s="141"/>
      <c r="AO44" s="145"/>
      <c r="AP44" s="141"/>
      <c r="AQ44" s="141"/>
      <c r="AR44" s="142"/>
      <c r="AS44" s="141"/>
      <c r="AT44" s="142"/>
      <c r="AU44" s="141"/>
      <c r="AV44" s="141"/>
      <c r="AW44" s="145"/>
      <c r="AX44" s="141"/>
      <c r="AY44" s="142"/>
      <c r="AZ44" s="141"/>
      <c r="BA44" s="141"/>
      <c r="BB44" s="141"/>
      <c r="BC44" s="141"/>
      <c r="BD44" s="141"/>
      <c r="BE44" s="141"/>
      <c r="BF44" s="141"/>
      <c r="BG44" s="147"/>
      <c r="BH44" s="147"/>
      <c r="BI44" s="147"/>
      <c r="BJ44" s="147"/>
      <c r="BK44" s="147"/>
    </row>
    <row r="45" spans="1:63" s="26" customFormat="1" ht="15.75" hidden="1" x14ac:dyDescent="0.25">
      <c r="A45" s="140"/>
      <c r="B45" s="140"/>
      <c r="C45" s="141"/>
      <c r="D45" s="142"/>
      <c r="E45" s="141"/>
      <c r="F45" s="142"/>
      <c r="G45" s="141"/>
      <c r="H45" s="141"/>
      <c r="I45" s="141"/>
      <c r="J45" s="141"/>
      <c r="K45" s="141"/>
      <c r="L45" s="141"/>
      <c r="M45" s="143"/>
      <c r="N45" s="144"/>
      <c r="O45" s="141"/>
      <c r="P45" s="142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2"/>
      <c r="AD45" s="141"/>
      <c r="AE45" s="145"/>
      <c r="AF45" s="141"/>
      <c r="AG45" s="141"/>
      <c r="AH45" s="142"/>
      <c r="AI45" s="141"/>
      <c r="AJ45" s="142"/>
      <c r="AK45" s="146"/>
      <c r="AL45" s="141"/>
      <c r="AM45" s="145"/>
      <c r="AN45" s="141"/>
      <c r="AO45" s="145"/>
      <c r="AP45" s="141"/>
      <c r="AQ45" s="141"/>
      <c r="AR45" s="142"/>
      <c r="AS45" s="141"/>
      <c r="AT45" s="142"/>
      <c r="AU45" s="141"/>
      <c r="AV45" s="141"/>
      <c r="AW45" s="145"/>
      <c r="AX45" s="141"/>
      <c r="AY45" s="142"/>
      <c r="AZ45" s="141"/>
      <c r="BA45" s="141"/>
      <c r="BB45" s="141"/>
      <c r="BC45" s="141"/>
      <c r="BD45" s="141"/>
      <c r="BE45" s="141"/>
      <c r="BF45" s="141"/>
      <c r="BG45" s="147"/>
      <c r="BH45" s="147"/>
      <c r="BI45" s="147"/>
      <c r="BJ45" s="147"/>
      <c r="BK45" s="147"/>
    </row>
    <row r="46" spans="1:63" s="26" customFormat="1" ht="15.75" hidden="1" x14ac:dyDescent="0.25">
      <c r="A46" s="140"/>
      <c r="B46" s="140"/>
      <c r="C46" s="141"/>
      <c r="D46" s="142"/>
      <c r="E46" s="141"/>
      <c r="F46" s="142"/>
      <c r="G46" s="141"/>
      <c r="H46" s="141"/>
      <c r="I46" s="141"/>
      <c r="J46" s="141"/>
      <c r="K46" s="141"/>
      <c r="L46" s="141"/>
      <c r="M46" s="143"/>
      <c r="N46" s="144"/>
      <c r="O46" s="141"/>
      <c r="P46" s="142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2"/>
      <c r="AD46" s="141"/>
      <c r="AE46" s="145"/>
      <c r="AF46" s="141"/>
      <c r="AG46" s="141"/>
      <c r="AH46" s="142"/>
      <c r="AI46" s="141"/>
      <c r="AJ46" s="142"/>
      <c r="AK46" s="146"/>
      <c r="AL46" s="141"/>
      <c r="AM46" s="145"/>
      <c r="AN46" s="141"/>
      <c r="AO46" s="145"/>
      <c r="AP46" s="141"/>
      <c r="AQ46" s="141"/>
      <c r="AR46" s="142"/>
      <c r="AS46" s="141"/>
      <c r="AT46" s="142"/>
      <c r="AU46" s="141"/>
      <c r="AV46" s="141"/>
      <c r="AW46" s="145"/>
      <c r="AX46" s="141"/>
      <c r="AY46" s="142"/>
      <c r="AZ46" s="141"/>
      <c r="BA46" s="141"/>
      <c r="BB46" s="141"/>
      <c r="BC46" s="141"/>
      <c r="BD46" s="141"/>
      <c r="BE46" s="141"/>
      <c r="BF46" s="141"/>
      <c r="BG46" s="147"/>
      <c r="BH46" s="147"/>
      <c r="BI46" s="147"/>
      <c r="BJ46" s="147"/>
      <c r="BK46" s="147"/>
    </row>
    <row r="47" spans="1:63" s="26" customFormat="1" ht="15.75" hidden="1" x14ac:dyDescent="0.25">
      <c r="A47" s="140"/>
      <c r="B47" s="140"/>
      <c r="C47" s="141"/>
      <c r="D47" s="142"/>
      <c r="E47" s="141"/>
      <c r="F47" s="142"/>
      <c r="G47" s="141"/>
      <c r="H47" s="141"/>
      <c r="I47" s="141"/>
      <c r="J47" s="141"/>
      <c r="K47" s="141"/>
      <c r="L47" s="141"/>
      <c r="M47" s="143"/>
      <c r="N47" s="144"/>
      <c r="O47" s="141"/>
      <c r="P47" s="142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2"/>
      <c r="AD47" s="141"/>
      <c r="AE47" s="145"/>
      <c r="AF47" s="141"/>
      <c r="AG47" s="141"/>
      <c r="AH47" s="142"/>
      <c r="AI47" s="141"/>
      <c r="AJ47" s="142"/>
      <c r="AK47" s="146"/>
      <c r="AL47" s="141"/>
      <c r="AM47" s="145"/>
      <c r="AN47" s="141"/>
      <c r="AO47" s="145"/>
      <c r="AP47" s="141"/>
      <c r="AQ47" s="141"/>
      <c r="AR47" s="142"/>
      <c r="AS47" s="141"/>
      <c r="AT47" s="142"/>
      <c r="AU47" s="141"/>
      <c r="AV47" s="141"/>
      <c r="AW47" s="145"/>
      <c r="AX47" s="141"/>
      <c r="AY47" s="142"/>
      <c r="AZ47" s="141"/>
      <c r="BA47" s="141"/>
      <c r="BB47" s="141"/>
      <c r="BC47" s="141"/>
      <c r="BD47" s="141"/>
      <c r="BE47" s="141"/>
      <c r="BF47" s="141"/>
      <c r="BG47" s="147"/>
      <c r="BH47" s="147"/>
      <c r="BI47" s="147"/>
      <c r="BJ47" s="147"/>
      <c r="BK47" s="147"/>
    </row>
    <row r="48" spans="1:63" s="26" customFormat="1" ht="15.75" hidden="1" x14ac:dyDescent="0.25">
      <c r="A48" s="140"/>
      <c r="B48" s="140"/>
      <c r="C48" s="141"/>
      <c r="D48" s="142"/>
      <c r="E48" s="141"/>
      <c r="F48" s="142"/>
      <c r="G48" s="141"/>
      <c r="H48" s="141"/>
      <c r="I48" s="141"/>
      <c r="J48" s="141"/>
      <c r="K48" s="141"/>
      <c r="L48" s="141"/>
      <c r="M48" s="143"/>
      <c r="N48" s="144"/>
      <c r="O48" s="141"/>
      <c r="P48" s="142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  <c r="AD48" s="141"/>
      <c r="AE48" s="145"/>
      <c r="AF48" s="141"/>
      <c r="AG48" s="141"/>
      <c r="AH48" s="142"/>
      <c r="AI48" s="141"/>
      <c r="AJ48" s="142"/>
      <c r="AK48" s="146"/>
      <c r="AL48" s="141"/>
      <c r="AM48" s="145"/>
      <c r="AN48" s="141"/>
      <c r="AO48" s="145"/>
      <c r="AP48" s="141"/>
      <c r="AQ48" s="141"/>
      <c r="AR48" s="142"/>
      <c r="AS48" s="141"/>
      <c r="AT48" s="142"/>
      <c r="AU48" s="141"/>
      <c r="AV48" s="141"/>
      <c r="AW48" s="145"/>
      <c r="AX48" s="141"/>
      <c r="AY48" s="142"/>
      <c r="AZ48" s="141"/>
      <c r="BA48" s="141"/>
      <c r="BB48" s="141"/>
      <c r="BC48" s="141"/>
      <c r="BD48" s="141"/>
      <c r="BE48" s="141"/>
      <c r="BF48" s="141"/>
      <c r="BG48" s="147"/>
      <c r="BH48" s="147"/>
      <c r="BI48" s="147"/>
      <c r="BJ48" s="147"/>
      <c r="BK48" s="147"/>
    </row>
    <row r="49" spans="1:63" s="26" customFormat="1" ht="15.75" hidden="1" x14ac:dyDescent="0.25">
      <c r="A49" s="140"/>
      <c r="B49" s="140"/>
      <c r="C49" s="141"/>
      <c r="D49" s="142"/>
      <c r="E49" s="141"/>
      <c r="F49" s="142"/>
      <c r="G49" s="141"/>
      <c r="H49" s="141"/>
      <c r="I49" s="141"/>
      <c r="J49" s="141"/>
      <c r="K49" s="141"/>
      <c r="L49" s="141"/>
      <c r="M49" s="143"/>
      <c r="N49" s="144"/>
      <c r="O49" s="141"/>
      <c r="P49" s="142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2"/>
      <c r="AD49" s="141"/>
      <c r="AE49" s="145"/>
      <c r="AF49" s="141"/>
      <c r="AG49" s="141"/>
      <c r="AH49" s="142"/>
      <c r="AI49" s="141"/>
      <c r="AJ49" s="142"/>
      <c r="AK49" s="146"/>
      <c r="AL49" s="141"/>
      <c r="AM49" s="145"/>
      <c r="AN49" s="141"/>
      <c r="AO49" s="145"/>
      <c r="AP49" s="141"/>
      <c r="AQ49" s="141"/>
      <c r="AR49" s="142"/>
      <c r="AS49" s="141"/>
      <c r="AT49" s="142"/>
      <c r="AU49" s="141"/>
      <c r="AV49" s="141"/>
      <c r="AW49" s="145"/>
      <c r="AX49" s="141"/>
      <c r="AY49" s="142"/>
      <c r="AZ49" s="141"/>
      <c r="BA49" s="141"/>
      <c r="BB49" s="141"/>
      <c r="BC49" s="141"/>
      <c r="BD49" s="141"/>
      <c r="BE49" s="141"/>
      <c r="BF49" s="141"/>
      <c r="BG49" s="147"/>
      <c r="BH49" s="147"/>
      <c r="BI49" s="147"/>
      <c r="BJ49" s="147"/>
      <c r="BK49" s="147"/>
    </row>
    <row r="50" spans="1:63" s="26" customFormat="1" ht="15.75" hidden="1" x14ac:dyDescent="0.25">
      <c r="A50" s="140"/>
      <c r="B50" s="140"/>
      <c r="C50" s="141"/>
      <c r="D50" s="142"/>
      <c r="E50" s="141"/>
      <c r="F50" s="142"/>
      <c r="G50" s="141"/>
      <c r="H50" s="141"/>
      <c r="I50" s="141"/>
      <c r="J50" s="141"/>
      <c r="K50" s="141"/>
      <c r="L50" s="141"/>
      <c r="M50" s="143"/>
      <c r="N50" s="144"/>
      <c r="O50" s="141"/>
      <c r="P50" s="142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2"/>
      <c r="AD50" s="141"/>
      <c r="AE50" s="145"/>
      <c r="AF50" s="141"/>
      <c r="AG50" s="141"/>
      <c r="AH50" s="142"/>
      <c r="AI50" s="141"/>
      <c r="AJ50" s="142"/>
      <c r="AK50" s="146"/>
      <c r="AL50" s="141"/>
      <c r="AM50" s="145"/>
      <c r="AN50" s="141"/>
      <c r="AO50" s="145"/>
      <c r="AP50" s="141"/>
      <c r="AQ50" s="141"/>
      <c r="AR50" s="142"/>
      <c r="AS50" s="141"/>
      <c r="AT50" s="142"/>
      <c r="AU50" s="141"/>
      <c r="AV50" s="141"/>
      <c r="AW50" s="145"/>
      <c r="AX50" s="141"/>
      <c r="AY50" s="142"/>
      <c r="AZ50" s="141"/>
      <c r="BA50" s="141"/>
      <c r="BB50" s="141"/>
      <c r="BC50" s="141"/>
      <c r="BD50" s="141"/>
      <c r="BE50" s="141"/>
      <c r="BF50" s="141"/>
      <c r="BG50" s="147"/>
      <c r="BH50" s="147"/>
      <c r="BI50" s="147"/>
      <c r="BJ50" s="147"/>
      <c r="BK50" s="147"/>
    </row>
    <row r="51" spans="1:63" s="26" customFormat="1" ht="15.75" hidden="1" x14ac:dyDescent="0.25">
      <c r="A51" s="140"/>
      <c r="B51" s="140"/>
      <c r="C51" s="141"/>
      <c r="D51" s="142"/>
      <c r="E51" s="141"/>
      <c r="F51" s="142"/>
      <c r="G51" s="141"/>
      <c r="H51" s="141"/>
      <c r="I51" s="141"/>
      <c r="J51" s="141"/>
      <c r="K51" s="141"/>
      <c r="L51" s="141"/>
      <c r="M51" s="143"/>
      <c r="N51" s="144"/>
      <c r="O51" s="141"/>
      <c r="P51" s="142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2"/>
      <c r="AD51" s="141"/>
      <c r="AE51" s="145"/>
      <c r="AF51" s="141"/>
      <c r="AG51" s="141"/>
      <c r="AH51" s="142"/>
      <c r="AI51" s="141"/>
      <c r="AJ51" s="142"/>
      <c r="AK51" s="146"/>
      <c r="AL51" s="141"/>
      <c r="AM51" s="145"/>
      <c r="AN51" s="141"/>
      <c r="AO51" s="145"/>
      <c r="AP51" s="141"/>
      <c r="AQ51" s="141"/>
      <c r="AR51" s="142"/>
      <c r="AS51" s="141"/>
      <c r="AT51" s="142"/>
      <c r="AU51" s="141"/>
      <c r="AV51" s="141"/>
      <c r="AW51" s="145"/>
      <c r="AX51" s="141"/>
      <c r="AY51" s="142"/>
      <c r="AZ51" s="141"/>
      <c r="BA51" s="141"/>
      <c r="BB51" s="141"/>
      <c r="BC51" s="141"/>
      <c r="BD51" s="141"/>
      <c r="BE51" s="141"/>
      <c r="BF51" s="141"/>
      <c r="BG51" s="147"/>
      <c r="BH51" s="147"/>
      <c r="BI51" s="147"/>
      <c r="BJ51" s="147"/>
      <c r="BK51" s="147"/>
    </row>
    <row r="52" spans="1:63" s="26" customFormat="1" ht="15.75" hidden="1" x14ac:dyDescent="0.25">
      <c r="A52" s="140"/>
      <c r="B52" s="140"/>
      <c r="C52" s="141"/>
      <c r="D52" s="142"/>
      <c r="E52" s="141"/>
      <c r="F52" s="142"/>
      <c r="G52" s="141"/>
      <c r="H52" s="141"/>
      <c r="I52" s="141"/>
      <c r="J52" s="141"/>
      <c r="K52" s="141"/>
      <c r="L52" s="141"/>
      <c r="M52" s="143"/>
      <c r="N52" s="144"/>
      <c r="O52" s="141"/>
      <c r="P52" s="142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2"/>
      <c r="AD52" s="141"/>
      <c r="AE52" s="145"/>
      <c r="AF52" s="141"/>
      <c r="AG52" s="141"/>
      <c r="AH52" s="142"/>
      <c r="AI52" s="141"/>
      <c r="AJ52" s="142"/>
      <c r="AK52" s="146"/>
      <c r="AL52" s="141"/>
      <c r="AM52" s="145"/>
      <c r="AN52" s="141"/>
      <c r="AO52" s="145"/>
      <c r="AP52" s="141"/>
      <c r="AQ52" s="141"/>
      <c r="AR52" s="142"/>
      <c r="AS52" s="141"/>
      <c r="AT52" s="142"/>
      <c r="AU52" s="141"/>
      <c r="AV52" s="141"/>
      <c r="AW52" s="145"/>
      <c r="AX52" s="141"/>
      <c r="AY52" s="142"/>
      <c r="AZ52" s="141"/>
      <c r="BA52" s="141"/>
      <c r="BB52" s="141"/>
      <c r="BC52" s="141"/>
      <c r="BD52" s="141"/>
      <c r="BE52" s="141"/>
      <c r="BF52" s="141"/>
      <c r="BG52" s="147"/>
      <c r="BH52" s="147"/>
      <c r="BI52" s="147"/>
      <c r="BJ52" s="147"/>
      <c r="BK52" s="147"/>
    </row>
    <row r="53" spans="1:63" s="26" customFormat="1" ht="15.75" hidden="1" x14ac:dyDescent="0.25">
      <c r="A53" s="140"/>
      <c r="B53" s="140"/>
      <c r="C53" s="141"/>
      <c r="D53" s="142"/>
      <c r="E53" s="141"/>
      <c r="F53" s="142"/>
      <c r="G53" s="141"/>
      <c r="H53" s="141"/>
      <c r="I53" s="141"/>
      <c r="J53" s="141"/>
      <c r="K53" s="141"/>
      <c r="L53" s="141"/>
      <c r="M53" s="143"/>
      <c r="N53" s="144"/>
      <c r="O53" s="141"/>
      <c r="P53" s="142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2"/>
      <c r="AD53" s="141"/>
      <c r="AE53" s="145"/>
      <c r="AF53" s="141"/>
      <c r="AG53" s="141"/>
      <c r="AH53" s="142"/>
      <c r="AI53" s="141"/>
      <c r="AJ53" s="142"/>
      <c r="AK53" s="146"/>
      <c r="AL53" s="141"/>
      <c r="AM53" s="145"/>
      <c r="AN53" s="141"/>
      <c r="AO53" s="145"/>
      <c r="AP53" s="141"/>
      <c r="AQ53" s="141"/>
      <c r="AR53" s="142"/>
      <c r="AS53" s="141"/>
      <c r="AT53" s="142"/>
      <c r="AU53" s="141"/>
      <c r="AV53" s="141"/>
      <c r="AW53" s="145"/>
      <c r="AX53" s="141"/>
      <c r="AY53" s="142"/>
      <c r="AZ53" s="141"/>
      <c r="BA53" s="141"/>
      <c r="BB53" s="141"/>
      <c r="BC53" s="141"/>
      <c r="BD53" s="141"/>
      <c r="BE53" s="141"/>
      <c r="BF53" s="141"/>
      <c r="BG53" s="147"/>
      <c r="BH53" s="147"/>
      <c r="BI53" s="147"/>
      <c r="BJ53" s="147"/>
      <c r="BK53" s="147"/>
    </row>
    <row r="54" spans="1:63" s="26" customFormat="1" ht="15.75" hidden="1" x14ac:dyDescent="0.25">
      <c r="A54" s="140"/>
      <c r="B54" s="140"/>
      <c r="C54" s="141"/>
      <c r="D54" s="142"/>
      <c r="E54" s="141"/>
      <c r="F54" s="142"/>
      <c r="G54" s="141"/>
      <c r="H54" s="141"/>
      <c r="I54" s="141"/>
      <c r="J54" s="141"/>
      <c r="K54" s="141"/>
      <c r="L54" s="141"/>
      <c r="M54" s="143"/>
      <c r="N54" s="144"/>
      <c r="O54" s="141"/>
      <c r="P54" s="142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2"/>
      <c r="AD54" s="141"/>
      <c r="AE54" s="145"/>
      <c r="AF54" s="141"/>
      <c r="AG54" s="141"/>
      <c r="AH54" s="142"/>
      <c r="AI54" s="141"/>
      <c r="AJ54" s="142"/>
      <c r="AK54" s="146"/>
      <c r="AL54" s="141"/>
      <c r="AM54" s="145"/>
      <c r="AN54" s="141"/>
      <c r="AO54" s="145"/>
      <c r="AP54" s="141"/>
      <c r="AQ54" s="141"/>
      <c r="AR54" s="142"/>
      <c r="AS54" s="141"/>
      <c r="AT54" s="142"/>
      <c r="AU54" s="141"/>
      <c r="AV54" s="141"/>
      <c r="AW54" s="145"/>
      <c r="AX54" s="141"/>
      <c r="AY54" s="142"/>
      <c r="AZ54" s="141"/>
      <c r="BA54" s="141"/>
      <c r="BB54" s="141"/>
      <c r="BC54" s="141"/>
      <c r="BD54" s="141"/>
      <c r="BE54" s="141"/>
      <c r="BF54" s="141"/>
      <c r="BG54" s="147"/>
      <c r="BH54" s="147"/>
      <c r="BI54" s="147"/>
      <c r="BJ54" s="147"/>
      <c r="BK54" s="147"/>
    </row>
    <row r="55" spans="1:63" s="26" customFormat="1" ht="15.75" hidden="1" x14ac:dyDescent="0.25">
      <c r="A55" s="140"/>
      <c r="B55" s="140"/>
      <c r="C55" s="141"/>
      <c r="D55" s="142"/>
      <c r="E55" s="141"/>
      <c r="F55" s="142"/>
      <c r="G55" s="141"/>
      <c r="H55" s="141"/>
      <c r="I55" s="141"/>
      <c r="J55" s="141"/>
      <c r="K55" s="141"/>
      <c r="L55" s="141"/>
      <c r="M55" s="143"/>
      <c r="N55" s="144"/>
      <c r="O55" s="141"/>
      <c r="P55" s="142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2"/>
      <c r="AD55" s="141"/>
      <c r="AE55" s="145"/>
      <c r="AF55" s="141"/>
      <c r="AG55" s="141"/>
      <c r="AH55" s="142"/>
      <c r="AI55" s="141"/>
      <c r="AJ55" s="142"/>
      <c r="AK55" s="146"/>
      <c r="AL55" s="141"/>
      <c r="AM55" s="145"/>
      <c r="AN55" s="141"/>
      <c r="AO55" s="145"/>
      <c r="AP55" s="141"/>
      <c r="AQ55" s="141"/>
      <c r="AR55" s="142"/>
      <c r="AS55" s="141"/>
      <c r="AT55" s="142"/>
      <c r="AU55" s="141"/>
      <c r="AV55" s="141"/>
      <c r="AW55" s="145"/>
      <c r="AX55" s="141"/>
      <c r="AY55" s="142"/>
      <c r="AZ55" s="141"/>
      <c r="BA55" s="141"/>
      <c r="BB55" s="141"/>
      <c r="BC55" s="141"/>
      <c r="BD55" s="141"/>
      <c r="BE55" s="141"/>
      <c r="BF55" s="141"/>
      <c r="BG55" s="147"/>
      <c r="BH55" s="147"/>
      <c r="BI55" s="147"/>
      <c r="BJ55" s="147"/>
      <c r="BK55" s="147"/>
    </row>
    <row r="56" spans="1:63" s="26" customFormat="1" ht="15.75" hidden="1" x14ac:dyDescent="0.25">
      <c r="A56" s="140"/>
      <c r="B56" s="140"/>
      <c r="C56" s="141"/>
      <c r="D56" s="142"/>
      <c r="E56" s="141"/>
      <c r="F56" s="142"/>
      <c r="G56" s="141"/>
      <c r="H56" s="141"/>
      <c r="I56" s="141"/>
      <c r="J56" s="141"/>
      <c r="K56" s="141"/>
      <c r="L56" s="141"/>
      <c r="M56" s="143"/>
      <c r="N56" s="144"/>
      <c r="O56" s="141"/>
      <c r="P56" s="142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2"/>
      <c r="AD56" s="141"/>
      <c r="AE56" s="145"/>
      <c r="AF56" s="141"/>
      <c r="AG56" s="141"/>
      <c r="AH56" s="142"/>
      <c r="AI56" s="141"/>
      <c r="AJ56" s="142"/>
      <c r="AK56" s="146"/>
      <c r="AL56" s="141"/>
      <c r="AM56" s="145"/>
      <c r="AN56" s="141"/>
      <c r="AO56" s="145"/>
      <c r="AP56" s="141"/>
      <c r="AQ56" s="141"/>
      <c r="AR56" s="142"/>
      <c r="AS56" s="141"/>
      <c r="AT56" s="142"/>
      <c r="AU56" s="141"/>
      <c r="AV56" s="141"/>
      <c r="AW56" s="145"/>
      <c r="AX56" s="141"/>
      <c r="AY56" s="142"/>
      <c r="AZ56" s="141"/>
      <c r="BA56" s="141"/>
      <c r="BB56" s="141"/>
      <c r="BC56" s="141"/>
      <c r="BD56" s="141"/>
      <c r="BE56" s="141"/>
      <c r="BF56" s="141"/>
      <c r="BG56" s="147"/>
      <c r="BH56" s="147"/>
      <c r="BI56" s="147"/>
      <c r="BJ56" s="147"/>
      <c r="BK56" s="147"/>
    </row>
    <row r="57" spans="1:63" s="26" customFormat="1" ht="15.75" hidden="1" x14ac:dyDescent="0.25">
      <c r="A57" s="140"/>
      <c r="B57" s="140"/>
      <c r="C57" s="141"/>
      <c r="D57" s="142"/>
      <c r="E57" s="141"/>
      <c r="F57" s="142"/>
      <c r="G57" s="141"/>
      <c r="H57" s="141"/>
      <c r="I57" s="141"/>
      <c r="J57" s="141"/>
      <c r="K57" s="141"/>
      <c r="L57" s="141"/>
      <c r="M57" s="143"/>
      <c r="N57" s="144"/>
      <c r="O57" s="141"/>
      <c r="P57" s="142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2"/>
      <c r="AD57" s="141"/>
      <c r="AE57" s="145"/>
      <c r="AF57" s="141"/>
      <c r="AG57" s="141"/>
      <c r="AH57" s="142"/>
      <c r="AI57" s="141"/>
      <c r="AJ57" s="142"/>
      <c r="AK57" s="146"/>
      <c r="AL57" s="141"/>
      <c r="AM57" s="145"/>
      <c r="AN57" s="141"/>
      <c r="AO57" s="145"/>
      <c r="AP57" s="141"/>
      <c r="AQ57" s="141"/>
      <c r="AR57" s="142"/>
      <c r="AS57" s="141"/>
      <c r="AT57" s="142"/>
      <c r="AU57" s="141"/>
      <c r="AV57" s="141"/>
      <c r="AW57" s="145"/>
      <c r="AX57" s="141"/>
      <c r="AY57" s="142"/>
      <c r="AZ57" s="141"/>
      <c r="BA57" s="141"/>
      <c r="BB57" s="141"/>
      <c r="BC57" s="141"/>
      <c r="BD57" s="141"/>
      <c r="BE57" s="141"/>
      <c r="BF57" s="141"/>
      <c r="BG57" s="147"/>
      <c r="BH57" s="147"/>
      <c r="BI57" s="147"/>
      <c r="BJ57" s="147"/>
      <c r="BK57" s="147"/>
    </row>
    <row r="58" spans="1:63" s="40" customFormat="1" ht="15.75" hidden="1" x14ac:dyDescent="0.25">
      <c r="A58" s="148"/>
      <c r="B58" s="149"/>
      <c r="C58" s="148"/>
      <c r="D58" s="150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50"/>
      <c r="AJ58" s="150"/>
      <c r="AK58" s="150"/>
      <c r="AL58" s="148"/>
      <c r="AM58" s="148"/>
      <c r="AN58" s="148"/>
      <c r="AO58" s="148"/>
      <c r="AP58" s="148"/>
      <c r="AQ58" s="148"/>
      <c r="AR58" s="148"/>
      <c r="AS58" s="150"/>
      <c r="AT58" s="150"/>
      <c r="AU58" s="151"/>
      <c r="AV58" s="150"/>
      <c r="AW58" s="150"/>
      <c r="AX58" s="148"/>
      <c r="AY58" s="148"/>
      <c r="AZ58" s="148"/>
      <c r="BA58" s="148"/>
      <c r="BB58" s="148"/>
      <c r="BC58" s="148"/>
      <c r="BD58" s="148"/>
      <c r="BE58" s="148"/>
      <c r="BF58" s="152"/>
      <c r="BG58" s="148"/>
      <c r="BH58" s="148"/>
      <c r="BI58" s="148"/>
      <c r="BJ58" s="148"/>
      <c r="BK58" s="148"/>
    </row>
    <row r="59" spans="1:63" s="40" customFormat="1" ht="15.75" hidden="1" x14ac:dyDescent="0.25">
      <c r="A59" s="148"/>
      <c r="B59" s="149"/>
      <c r="C59" s="148"/>
      <c r="D59" s="150"/>
      <c r="E59" s="148"/>
      <c r="F59" s="148"/>
      <c r="G59" s="148"/>
      <c r="H59" s="148"/>
      <c r="I59" s="148"/>
      <c r="J59" s="148"/>
      <c r="K59" s="148"/>
      <c r="L59" s="148"/>
      <c r="M59" s="153"/>
      <c r="N59" s="154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50"/>
      <c r="AJ59" s="150"/>
      <c r="AK59" s="150"/>
      <c r="AL59" s="148"/>
      <c r="AM59" s="148"/>
      <c r="AN59" s="148"/>
      <c r="AO59" s="148"/>
      <c r="AP59" s="148"/>
      <c r="AQ59" s="148"/>
      <c r="AR59" s="148"/>
      <c r="AS59" s="150"/>
      <c r="AT59" s="150"/>
      <c r="AU59" s="148"/>
      <c r="AV59" s="150"/>
      <c r="AW59" s="150"/>
      <c r="AX59" s="148"/>
      <c r="AY59" s="148"/>
      <c r="AZ59" s="148"/>
      <c r="BA59" s="148"/>
      <c r="BB59" s="148"/>
      <c r="BC59" s="148"/>
      <c r="BD59" s="148"/>
      <c r="BE59" s="151"/>
      <c r="BF59" s="152"/>
      <c r="BG59" s="148"/>
      <c r="BH59" s="148"/>
      <c r="BI59" s="148"/>
      <c r="BJ59" s="148"/>
      <c r="BK59" s="148"/>
    </row>
    <row r="60" spans="1:63" s="40" customFormat="1" ht="15.75" hidden="1" x14ac:dyDescent="0.25">
      <c r="A60" s="148"/>
      <c r="B60" s="149"/>
      <c r="C60" s="148"/>
      <c r="D60" s="150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50"/>
      <c r="AJ60" s="150"/>
      <c r="AK60" s="150"/>
      <c r="AL60" s="148"/>
      <c r="AM60" s="148"/>
      <c r="AN60" s="148"/>
      <c r="AO60" s="148"/>
      <c r="AP60" s="148"/>
      <c r="AQ60" s="148"/>
      <c r="AR60" s="148"/>
      <c r="AS60" s="150"/>
      <c r="AT60" s="150"/>
      <c r="AU60" s="148"/>
      <c r="AV60" s="150"/>
      <c r="AW60" s="150"/>
      <c r="AX60" s="148"/>
      <c r="AY60" s="148"/>
      <c r="AZ60" s="148"/>
      <c r="BA60" s="148"/>
      <c r="BB60" s="148"/>
      <c r="BC60" s="148"/>
      <c r="BD60" s="148"/>
      <c r="BE60" s="148"/>
      <c r="BF60" s="152"/>
      <c r="BG60" s="148"/>
      <c r="BH60" s="148"/>
      <c r="BI60" s="148"/>
      <c r="BJ60" s="148"/>
      <c r="BK60" s="148"/>
    </row>
    <row r="61" spans="1:63" s="40" customFormat="1" ht="15.75" hidden="1" x14ac:dyDescent="0.25">
      <c r="A61" s="148"/>
      <c r="B61" s="149"/>
      <c r="C61" s="148"/>
      <c r="D61" s="150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50"/>
      <c r="AJ61" s="150"/>
      <c r="AK61" s="150"/>
      <c r="AL61" s="148"/>
      <c r="AM61" s="148"/>
      <c r="AN61" s="148"/>
      <c r="AO61" s="148"/>
      <c r="AP61" s="148"/>
      <c r="AQ61" s="148"/>
      <c r="AR61" s="148"/>
      <c r="AS61" s="150"/>
      <c r="AT61" s="150"/>
      <c r="AU61" s="148"/>
      <c r="AV61" s="150"/>
      <c r="AW61" s="150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  <c r="BI61" s="148"/>
      <c r="BJ61" s="148"/>
      <c r="BK61" s="148"/>
    </row>
    <row r="62" spans="1:63" s="40" customFormat="1" ht="15.75" hidden="1" x14ac:dyDescent="0.25">
      <c r="A62" s="204" t="s">
        <v>116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6"/>
      <c r="BH62" s="156"/>
      <c r="BI62" s="156"/>
      <c r="BJ62" s="156"/>
      <c r="BK62" s="156"/>
    </row>
    <row r="63" spans="1:63" s="40" customFormat="1" ht="15.75" customHeight="1" x14ac:dyDescent="0.2">
      <c r="A63" s="204" t="s">
        <v>183</v>
      </c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</row>
    <row r="64" spans="1:63" s="40" customFormat="1" x14ac:dyDescent="0.2">
      <c r="A64" s="97"/>
      <c r="B64" s="109"/>
      <c r="C64" s="97"/>
      <c r="D64" s="110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110"/>
      <c r="AJ64" s="110"/>
      <c r="AK64" s="110"/>
      <c r="AL64" s="97"/>
      <c r="AM64" s="97"/>
      <c r="AN64" s="97"/>
      <c r="AO64" s="97"/>
      <c r="AP64" s="97"/>
      <c r="AQ64" s="97"/>
      <c r="AR64" s="97"/>
      <c r="AS64" s="110"/>
      <c r="AT64" s="110"/>
      <c r="AU64" s="97"/>
      <c r="AV64" s="110"/>
      <c r="AW64" s="110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</row>
    <row r="65" spans="1:38" s="40" customFormat="1" ht="71.25" customHeight="1" x14ac:dyDescent="0.2">
      <c r="A65" s="205" t="s">
        <v>0</v>
      </c>
      <c r="B65" s="205" t="s">
        <v>182</v>
      </c>
      <c r="C65" s="199" t="s">
        <v>186</v>
      </c>
      <c r="D65" s="200"/>
      <c r="E65" s="200"/>
      <c r="F65" s="200"/>
      <c r="G65" s="201"/>
      <c r="H65" s="199" t="s">
        <v>187</v>
      </c>
      <c r="I65" s="200"/>
      <c r="J65" s="200"/>
      <c r="K65" s="200"/>
      <c r="L65" s="201"/>
      <c r="M65" s="199" t="s">
        <v>8</v>
      </c>
      <c r="N65" s="195"/>
      <c r="O65" s="195"/>
      <c r="P65" s="195"/>
      <c r="Q65" s="196"/>
      <c r="R65" s="194" t="s">
        <v>189</v>
      </c>
      <c r="S65" s="195"/>
      <c r="T65" s="195"/>
      <c r="U65" s="195"/>
      <c r="V65" s="196"/>
      <c r="W65" s="194" t="s">
        <v>190</v>
      </c>
      <c r="X65" s="195"/>
      <c r="Y65" s="195"/>
      <c r="Z65" s="195"/>
      <c r="AA65" s="196"/>
      <c r="AB65" s="199" t="s">
        <v>188</v>
      </c>
      <c r="AC65" s="200"/>
      <c r="AD65" s="200"/>
      <c r="AE65" s="200"/>
      <c r="AF65" s="201"/>
      <c r="AG65" s="212" t="s">
        <v>106</v>
      </c>
      <c r="AH65" s="95"/>
      <c r="AI65" s="95"/>
      <c r="AJ65" s="95"/>
      <c r="AK65" s="95"/>
      <c r="AL65" s="95"/>
    </row>
    <row r="66" spans="1:38" s="40" customFormat="1" ht="12.75" customHeight="1" x14ac:dyDescent="0.2">
      <c r="A66" s="206"/>
      <c r="B66" s="206"/>
      <c r="C66" s="190" t="s">
        <v>5</v>
      </c>
      <c r="D66" s="202"/>
      <c r="E66" s="190" t="s">
        <v>6</v>
      </c>
      <c r="F66" s="203"/>
      <c r="G66" s="192" t="s">
        <v>104</v>
      </c>
      <c r="H66" s="190" t="s">
        <v>5</v>
      </c>
      <c r="I66" s="202"/>
      <c r="J66" s="190" t="s">
        <v>6</v>
      </c>
      <c r="K66" s="203"/>
      <c r="L66" s="192" t="s">
        <v>104</v>
      </c>
      <c r="M66" s="190" t="s">
        <v>5</v>
      </c>
      <c r="N66" s="191"/>
      <c r="O66" s="190" t="s">
        <v>6</v>
      </c>
      <c r="P66" s="203"/>
      <c r="Q66" s="192" t="s">
        <v>104</v>
      </c>
      <c r="R66" s="190" t="s">
        <v>5</v>
      </c>
      <c r="S66" s="191"/>
      <c r="T66" s="190" t="s">
        <v>6</v>
      </c>
      <c r="U66" s="191"/>
      <c r="V66" s="192" t="s">
        <v>104</v>
      </c>
      <c r="W66" s="190" t="s">
        <v>5</v>
      </c>
      <c r="X66" s="191"/>
      <c r="Y66" s="190" t="s">
        <v>6</v>
      </c>
      <c r="Z66" s="191"/>
      <c r="AA66" s="192" t="s">
        <v>104</v>
      </c>
      <c r="AB66" s="190" t="s">
        <v>5</v>
      </c>
      <c r="AC66" s="191"/>
      <c r="AD66" s="190" t="s">
        <v>6</v>
      </c>
      <c r="AE66" s="191"/>
      <c r="AF66" s="192" t="s">
        <v>104</v>
      </c>
      <c r="AG66" s="213"/>
      <c r="AH66" s="95"/>
      <c r="AI66" s="95"/>
      <c r="AJ66" s="95"/>
      <c r="AK66" s="95"/>
      <c r="AL66" s="95"/>
    </row>
    <row r="67" spans="1:38" s="40" customFormat="1" ht="103.5" x14ac:dyDescent="0.2">
      <c r="A67" s="207"/>
      <c r="B67" s="208"/>
      <c r="C67" s="128" t="s">
        <v>3</v>
      </c>
      <c r="D67" s="129" t="s">
        <v>9</v>
      </c>
      <c r="E67" s="130" t="s">
        <v>3</v>
      </c>
      <c r="F67" s="129" t="s">
        <v>9</v>
      </c>
      <c r="G67" s="193"/>
      <c r="H67" s="128" t="s">
        <v>3</v>
      </c>
      <c r="I67" s="129" t="s">
        <v>9</v>
      </c>
      <c r="J67" s="130" t="s">
        <v>3</v>
      </c>
      <c r="K67" s="129" t="s">
        <v>9</v>
      </c>
      <c r="L67" s="193"/>
      <c r="M67" s="128" t="s">
        <v>3</v>
      </c>
      <c r="N67" s="129" t="s">
        <v>149</v>
      </c>
      <c r="O67" s="128" t="s">
        <v>3</v>
      </c>
      <c r="P67" s="129" t="s">
        <v>149</v>
      </c>
      <c r="Q67" s="193"/>
      <c r="R67" s="128" t="s">
        <v>3</v>
      </c>
      <c r="S67" s="129" t="s">
        <v>9</v>
      </c>
      <c r="T67" s="128" t="s">
        <v>3</v>
      </c>
      <c r="U67" s="129" t="s">
        <v>9</v>
      </c>
      <c r="V67" s="193"/>
      <c r="W67" s="128" t="s">
        <v>3</v>
      </c>
      <c r="X67" s="129" t="s">
        <v>9</v>
      </c>
      <c r="Y67" s="128" t="s">
        <v>3</v>
      </c>
      <c r="Z67" s="129" t="s">
        <v>9</v>
      </c>
      <c r="AA67" s="193"/>
      <c r="AB67" s="128" t="s">
        <v>3</v>
      </c>
      <c r="AC67" s="129" t="s">
        <v>9</v>
      </c>
      <c r="AD67" s="128" t="s">
        <v>3</v>
      </c>
      <c r="AE67" s="129" t="s">
        <v>9</v>
      </c>
      <c r="AF67" s="193"/>
      <c r="AG67" s="214"/>
      <c r="AH67" s="95"/>
      <c r="AI67" s="95"/>
      <c r="AJ67" s="95"/>
      <c r="AK67" s="95"/>
      <c r="AL67" s="95"/>
    </row>
    <row r="68" spans="1:38" s="40" customFormat="1" ht="12.75" x14ac:dyDescent="0.2">
      <c r="A68" s="76">
        <v>1</v>
      </c>
      <c r="B68" s="84" t="s">
        <v>154</v>
      </c>
      <c r="C68" s="112">
        <v>1.0880000000000001</v>
      </c>
      <c r="D68" s="76">
        <v>4</v>
      </c>
      <c r="E68" s="112">
        <v>1.0880000000000001</v>
      </c>
      <c r="F68" s="76">
        <v>4</v>
      </c>
      <c r="G68" s="164">
        <f>C68-0.15*E68</f>
        <v>0.92480000000000007</v>
      </c>
      <c r="H68" s="78">
        <v>2.8</v>
      </c>
      <c r="I68" s="111">
        <v>4</v>
      </c>
      <c r="J68" s="78">
        <v>2.8</v>
      </c>
      <c r="K68" s="111">
        <v>4</v>
      </c>
      <c r="L68" s="77">
        <f>H68-0.15*J68</f>
        <v>2.38</v>
      </c>
      <c r="M68" s="78"/>
      <c r="N68" s="111"/>
      <c r="O68" s="77"/>
      <c r="P68" s="111"/>
      <c r="Q68" s="77">
        <f>M68-0.15*O68</f>
        <v>0</v>
      </c>
      <c r="R68" s="77"/>
      <c r="S68" s="77"/>
      <c r="T68" s="77"/>
      <c r="U68" s="77"/>
      <c r="V68" s="77">
        <f>T68-0.15*T68</f>
        <v>0</v>
      </c>
      <c r="W68" s="77"/>
      <c r="X68" s="77"/>
      <c r="Y68" s="77"/>
      <c r="Z68" s="77"/>
      <c r="AA68" s="77">
        <f>Y68-0.15*Y68</f>
        <v>0</v>
      </c>
      <c r="AB68" s="112">
        <v>0.69799999999999995</v>
      </c>
      <c r="AC68" s="111">
        <v>1</v>
      </c>
      <c r="AD68" s="112">
        <v>0.69799999999999995</v>
      </c>
      <c r="AE68" s="111">
        <v>1</v>
      </c>
      <c r="AF68" s="77">
        <f>AD68-0.15*AD68</f>
        <v>0.59329999999999994</v>
      </c>
      <c r="AG68" s="78">
        <f>AD68+Y68+T68+J68+E68+O68</f>
        <v>4.5860000000000003</v>
      </c>
      <c r="AH68" s="97"/>
      <c r="AI68" s="97"/>
      <c r="AJ68" s="97"/>
      <c r="AK68" s="97"/>
      <c r="AL68" s="97"/>
    </row>
    <row r="69" spans="1:38" s="40" customFormat="1" ht="12.75" x14ac:dyDescent="0.2">
      <c r="A69" s="76">
        <v>2</v>
      </c>
      <c r="B69" s="84" t="s">
        <v>155</v>
      </c>
      <c r="C69" s="112">
        <v>1.0880000000000001</v>
      </c>
      <c r="D69" s="76">
        <v>4</v>
      </c>
      <c r="E69" s="112">
        <v>1.0880000000000001</v>
      </c>
      <c r="F69" s="76">
        <v>4</v>
      </c>
      <c r="G69" s="164">
        <f t="shared" ref="G69:G89" si="3">C69-0.15*E69</f>
        <v>0.92480000000000007</v>
      </c>
      <c r="H69" s="78">
        <v>2.1</v>
      </c>
      <c r="I69" s="111">
        <v>3</v>
      </c>
      <c r="J69" s="78">
        <v>2.1</v>
      </c>
      <c r="K69" s="111">
        <v>3</v>
      </c>
      <c r="L69" s="77">
        <f t="shared" ref="L69:L89" si="4">H69-0.15*J69</f>
        <v>1.7850000000000001</v>
      </c>
      <c r="M69" s="78"/>
      <c r="N69" s="76"/>
      <c r="O69" s="77"/>
      <c r="P69" s="76"/>
      <c r="Q69" s="77">
        <f t="shared" ref="Q69:Q89" si="5">M69-0.15*O69</f>
        <v>0</v>
      </c>
      <c r="R69" s="77"/>
      <c r="S69" s="77"/>
      <c r="T69" s="77"/>
      <c r="U69" s="77"/>
      <c r="V69" s="77">
        <f t="shared" ref="V69:V89" si="6">T69-0.15*T69</f>
        <v>0</v>
      </c>
      <c r="W69" s="77"/>
      <c r="X69" s="77"/>
      <c r="Y69" s="77"/>
      <c r="Z69" s="77"/>
      <c r="AA69" s="77">
        <f t="shared" ref="AA69:AA89" si="7">Y69-0.15*Y69</f>
        <v>0</v>
      </c>
      <c r="AB69" s="112">
        <v>0.69799999999999995</v>
      </c>
      <c r="AC69" s="111">
        <v>1</v>
      </c>
      <c r="AD69" s="112">
        <v>0.69799999999999995</v>
      </c>
      <c r="AE69" s="111">
        <v>1</v>
      </c>
      <c r="AF69" s="77">
        <f t="shared" ref="AF69:AF89" si="8">AD69-0.15*AD69</f>
        <v>0.59329999999999994</v>
      </c>
      <c r="AG69" s="78">
        <f t="shared" ref="AG69:AG89" si="9">AD69+Y69+T69+J69+E69+O69</f>
        <v>3.8860000000000001</v>
      </c>
      <c r="AH69" s="97"/>
      <c r="AI69" s="97"/>
      <c r="AJ69" s="97"/>
      <c r="AK69" s="97"/>
      <c r="AL69" s="97"/>
    </row>
    <row r="70" spans="1:38" s="40" customFormat="1" ht="15" customHeight="1" x14ac:dyDescent="0.2">
      <c r="A70" s="76">
        <v>3</v>
      </c>
      <c r="B70" s="84" t="s">
        <v>156</v>
      </c>
      <c r="C70" s="112">
        <v>1.6559999999999999</v>
      </c>
      <c r="D70" s="76">
        <v>4</v>
      </c>
      <c r="E70" s="112">
        <v>1.6559999999999999</v>
      </c>
      <c r="F70" s="76">
        <v>4</v>
      </c>
      <c r="G70" s="164">
        <f t="shared" si="3"/>
        <v>1.4076</v>
      </c>
      <c r="H70" s="78">
        <v>2.8</v>
      </c>
      <c r="I70" s="111">
        <v>4</v>
      </c>
      <c r="J70" s="78">
        <v>2.8</v>
      </c>
      <c r="K70" s="111">
        <v>4</v>
      </c>
      <c r="L70" s="77">
        <f t="shared" si="4"/>
        <v>2.38</v>
      </c>
      <c r="M70" s="78"/>
      <c r="N70" s="76"/>
      <c r="O70" s="77"/>
      <c r="P70" s="76"/>
      <c r="Q70" s="77">
        <f t="shared" si="5"/>
        <v>0</v>
      </c>
      <c r="R70" s="77"/>
      <c r="S70" s="77"/>
      <c r="T70" s="77"/>
      <c r="U70" s="77"/>
      <c r="V70" s="77">
        <f t="shared" si="6"/>
        <v>0</v>
      </c>
      <c r="W70" s="77"/>
      <c r="X70" s="77"/>
      <c r="Y70" s="77"/>
      <c r="Z70" s="77"/>
      <c r="AA70" s="77">
        <f t="shared" si="7"/>
        <v>0</v>
      </c>
      <c r="AB70" s="112">
        <v>0.69799999999999995</v>
      </c>
      <c r="AC70" s="111">
        <v>1</v>
      </c>
      <c r="AD70" s="112">
        <v>0.69799999999999995</v>
      </c>
      <c r="AE70" s="111">
        <v>1</v>
      </c>
      <c r="AF70" s="77">
        <f t="shared" si="8"/>
        <v>0.59329999999999994</v>
      </c>
      <c r="AG70" s="78">
        <f t="shared" si="9"/>
        <v>5.1539999999999999</v>
      </c>
      <c r="AH70" s="97"/>
      <c r="AI70" s="97"/>
      <c r="AJ70" s="97"/>
      <c r="AK70" s="97"/>
      <c r="AL70" s="97"/>
    </row>
    <row r="71" spans="1:38" s="40" customFormat="1" ht="12.75" x14ac:dyDescent="0.2">
      <c r="A71" s="76">
        <v>4</v>
      </c>
      <c r="B71" s="84" t="s">
        <v>157</v>
      </c>
      <c r="C71" s="78">
        <v>0.13</v>
      </c>
      <c r="D71" s="76">
        <v>1</v>
      </c>
      <c r="E71" s="78">
        <v>0.13</v>
      </c>
      <c r="F71" s="76">
        <v>1</v>
      </c>
      <c r="G71" s="164">
        <f t="shared" si="3"/>
        <v>0.1105</v>
      </c>
      <c r="H71" s="78">
        <v>3.5</v>
      </c>
      <c r="I71" s="111">
        <v>5</v>
      </c>
      <c r="J71" s="78">
        <v>3.5</v>
      </c>
      <c r="K71" s="111">
        <v>5</v>
      </c>
      <c r="L71" s="77">
        <f t="shared" si="4"/>
        <v>2.9750000000000001</v>
      </c>
      <c r="M71" s="78"/>
      <c r="N71" s="76"/>
      <c r="O71" s="77">
        <v>184.05</v>
      </c>
      <c r="P71" s="76">
        <v>204.5</v>
      </c>
      <c r="Q71" s="77">
        <f t="shared" si="5"/>
        <v>-27.607500000000002</v>
      </c>
      <c r="R71" s="77"/>
      <c r="S71" s="77"/>
      <c r="T71" s="77"/>
      <c r="U71" s="77"/>
      <c r="V71" s="77">
        <f t="shared" si="6"/>
        <v>0</v>
      </c>
      <c r="W71" s="77"/>
      <c r="X71" s="77"/>
      <c r="Y71" s="77"/>
      <c r="Z71" s="77"/>
      <c r="AA71" s="77">
        <f t="shared" si="7"/>
        <v>0</v>
      </c>
      <c r="AB71" s="112">
        <v>0.69799999999999995</v>
      </c>
      <c r="AC71" s="111">
        <v>1</v>
      </c>
      <c r="AD71" s="112">
        <v>0.69799999999999995</v>
      </c>
      <c r="AE71" s="111">
        <v>1</v>
      </c>
      <c r="AF71" s="77">
        <f t="shared" si="8"/>
        <v>0.59329999999999994</v>
      </c>
      <c r="AG71" s="78">
        <f t="shared" si="9"/>
        <v>188.37800000000001</v>
      </c>
      <c r="AH71" s="97"/>
      <c r="AI71" s="97"/>
      <c r="AJ71" s="97"/>
      <c r="AK71" s="97"/>
      <c r="AL71" s="97"/>
    </row>
    <row r="72" spans="1:38" s="40" customFormat="1" ht="12.75" x14ac:dyDescent="0.2">
      <c r="A72" s="76">
        <v>5</v>
      </c>
      <c r="B72" s="84" t="s">
        <v>158</v>
      </c>
      <c r="C72" s="78">
        <v>0.13</v>
      </c>
      <c r="D72" s="76">
        <v>1</v>
      </c>
      <c r="E72" s="78">
        <v>0.13</v>
      </c>
      <c r="F72" s="76">
        <v>1</v>
      </c>
      <c r="G72" s="164">
        <f t="shared" si="3"/>
        <v>0.1105</v>
      </c>
      <c r="H72" s="78">
        <v>2.8</v>
      </c>
      <c r="I72" s="111">
        <v>4</v>
      </c>
      <c r="J72" s="78">
        <v>2.8</v>
      </c>
      <c r="K72" s="111">
        <v>4</v>
      </c>
      <c r="L72" s="77">
        <f t="shared" si="4"/>
        <v>2.38</v>
      </c>
      <c r="M72" s="78"/>
      <c r="N72" s="76"/>
      <c r="O72" s="77"/>
      <c r="P72" s="76"/>
      <c r="Q72" s="77">
        <f t="shared" si="5"/>
        <v>0</v>
      </c>
      <c r="R72" s="77"/>
      <c r="S72" s="77"/>
      <c r="T72" s="77"/>
      <c r="U72" s="77"/>
      <c r="V72" s="77">
        <f t="shared" si="6"/>
        <v>0</v>
      </c>
      <c r="W72" s="77"/>
      <c r="X72" s="77"/>
      <c r="Y72" s="77"/>
      <c r="Z72" s="77"/>
      <c r="AA72" s="77">
        <f t="shared" si="7"/>
        <v>0</v>
      </c>
      <c r="AB72" s="112">
        <v>0.69799999999999995</v>
      </c>
      <c r="AC72" s="111">
        <v>1</v>
      </c>
      <c r="AD72" s="112">
        <v>0.69799999999999995</v>
      </c>
      <c r="AE72" s="111">
        <v>1</v>
      </c>
      <c r="AF72" s="77">
        <f t="shared" si="8"/>
        <v>0.59329999999999994</v>
      </c>
      <c r="AG72" s="78">
        <f t="shared" si="9"/>
        <v>3.6279999999999997</v>
      </c>
      <c r="AH72" s="97"/>
      <c r="AI72" s="97"/>
      <c r="AJ72" s="97"/>
      <c r="AK72" s="97"/>
      <c r="AL72" s="97"/>
    </row>
    <row r="73" spans="1:38" s="40" customFormat="1" ht="12.75" x14ac:dyDescent="0.2">
      <c r="A73" s="76">
        <v>6</v>
      </c>
      <c r="B73" s="84" t="s">
        <v>159</v>
      </c>
      <c r="C73" s="78"/>
      <c r="D73" s="76"/>
      <c r="E73" s="78"/>
      <c r="F73" s="76"/>
      <c r="G73" s="164">
        <f t="shared" si="3"/>
        <v>0</v>
      </c>
      <c r="H73" s="78">
        <v>1.4</v>
      </c>
      <c r="I73" s="111">
        <v>2</v>
      </c>
      <c r="J73" s="78">
        <v>1.4</v>
      </c>
      <c r="K73" s="111">
        <v>2</v>
      </c>
      <c r="L73" s="77">
        <f t="shared" si="4"/>
        <v>1.19</v>
      </c>
      <c r="M73" s="78"/>
      <c r="N73" s="76"/>
      <c r="O73" s="77"/>
      <c r="P73" s="76"/>
      <c r="Q73" s="77">
        <f t="shared" si="5"/>
        <v>0</v>
      </c>
      <c r="R73" s="77"/>
      <c r="S73" s="77"/>
      <c r="T73" s="77"/>
      <c r="U73" s="77"/>
      <c r="V73" s="77">
        <f t="shared" si="6"/>
        <v>0</v>
      </c>
      <c r="W73" s="77"/>
      <c r="X73" s="77"/>
      <c r="Y73" s="77"/>
      <c r="Z73" s="77"/>
      <c r="AA73" s="77">
        <f t="shared" si="7"/>
        <v>0</v>
      </c>
      <c r="AB73" s="112">
        <v>0.69799999999999995</v>
      </c>
      <c r="AC73" s="111">
        <v>1</v>
      </c>
      <c r="AD73" s="112">
        <v>0.69799999999999995</v>
      </c>
      <c r="AE73" s="111">
        <v>1</v>
      </c>
      <c r="AF73" s="77">
        <f t="shared" si="8"/>
        <v>0.59329999999999994</v>
      </c>
      <c r="AG73" s="78">
        <f t="shared" si="9"/>
        <v>2.0979999999999999</v>
      </c>
      <c r="AH73" s="97"/>
      <c r="AI73" s="97"/>
      <c r="AJ73" s="97"/>
      <c r="AK73" s="97"/>
      <c r="AL73" s="97"/>
    </row>
    <row r="74" spans="1:38" s="40" customFormat="1" ht="12.75" x14ac:dyDescent="0.2">
      <c r="A74" s="76">
        <v>7</v>
      </c>
      <c r="B74" s="84" t="s">
        <v>160</v>
      </c>
      <c r="C74" s="78">
        <v>0.26</v>
      </c>
      <c r="D74" s="76">
        <v>2</v>
      </c>
      <c r="E74" s="78">
        <v>0.26</v>
      </c>
      <c r="F74" s="76">
        <v>2</v>
      </c>
      <c r="G74" s="164">
        <f t="shared" si="3"/>
        <v>0.221</v>
      </c>
      <c r="H74" s="78">
        <v>3.5</v>
      </c>
      <c r="I74" s="111">
        <v>5</v>
      </c>
      <c r="J74" s="78">
        <v>3.5</v>
      </c>
      <c r="K74" s="111">
        <v>5</v>
      </c>
      <c r="L74" s="77">
        <f t="shared" si="4"/>
        <v>2.9750000000000001</v>
      </c>
      <c r="M74" s="78"/>
      <c r="N74" s="76"/>
      <c r="O74" s="77"/>
      <c r="P74" s="76"/>
      <c r="Q74" s="77">
        <f t="shared" si="5"/>
        <v>0</v>
      </c>
      <c r="R74" s="77"/>
      <c r="S74" s="77"/>
      <c r="T74" s="77"/>
      <c r="U74" s="77"/>
      <c r="V74" s="77">
        <f t="shared" si="6"/>
        <v>0</v>
      </c>
      <c r="W74" s="77"/>
      <c r="X74" s="77"/>
      <c r="Y74" s="77"/>
      <c r="Z74" s="77"/>
      <c r="AA74" s="77">
        <f t="shared" si="7"/>
        <v>0</v>
      </c>
      <c r="AB74" s="112">
        <v>0.69799999999999995</v>
      </c>
      <c r="AC74" s="111">
        <v>1</v>
      </c>
      <c r="AD74" s="112">
        <v>0.69799999999999995</v>
      </c>
      <c r="AE74" s="111">
        <v>1</v>
      </c>
      <c r="AF74" s="77">
        <f t="shared" si="8"/>
        <v>0.59329999999999994</v>
      </c>
      <c r="AG74" s="78">
        <f t="shared" si="9"/>
        <v>4.4580000000000002</v>
      </c>
      <c r="AH74" s="97"/>
      <c r="AI74" s="97"/>
      <c r="AJ74" s="97"/>
      <c r="AK74" s="97"/>
      <c r="AL74" s="97"/>
    </row>
    <row r="75" spans="1:38" s="40" customFormat="1" ht="12.75" x14ac:dyDescent="0.2">
      <c r="A75" s="76">
        <v>8</v>
      </c>
      <c r="B75" s="84" t="s">
        <v>161</v>
      </c>
      <c r="C75" s="112">
        <v>1.0880000000000001</v>
      </c>
      <c r="D75" s="76">
        <v>4</v>
      </c>
      <c r="E75" s="112">
        <v>1.0880000000000001</v>
      </c>
      <c r="F75" s="76">
        <v>4</v>
      </c>
      <c r="G75" s="164">
        <f t="shared" si="3"/>
        <v>0.92480000000000007</v>
      </c>
      <c r="H75" s="78">
        <v>3.5</v>
      </c>
      <c r="I75" s="111">
        <v>5</v>
      </c>
      <c r="J75" s="78">
        <v>3.5</v>
      </c>
      <c r="K75" s="111">
        <v>5</v>
      </c>
      <c r="L75" s="77">
        <f t="shared" si="4"/>
        <v>2.9750000000000001</v>
      </c>
      <c r="M75" s="78">
        <v>31.5</v>
      </c>
      <c r="N75" s="76">
        <v>35</v>
      </c>
      <c r="O75" s="78">
        <v>31.5</v>
      </c>
      <c r="P75" s="76">
        <v>35</v>
      </c>
      <c r="Q75" s="77">
        <f t="shared" si="5"/>
        <v>26.774999999999999</v>
      </c>
      <c r="R75" s="77"/>
      <c r="S75" s="77"/>
      <c r="T75" s="77"/>
      <c r="U75" s="77"/>
      <c r="V75" s="77">
        <f t="shared" si="6"/>
        <v>0</v>
      </c>
      <c r="W75" s="77"/>
      <c r="X75" s="77"/>
      <c r="Y75" s="77"/>
      <c r="Z75" s="77"/>
      <c r="AA75" s="77">
        <f t="shared" si="7"/>
        <v>0</v>
      </c>
      <c r="AB75" s="112">
        <v>0.69799999999999995</v>
      </c>
      <c r="AC75" s="111">
        <v>1</v>
      </c>
      <c r="AD75" s="112">
        <v>0.69799999999999995</v>
      </c>
      <c r="AE75" s="111">
        <v>1</v>
      </c>
      <c r="AF75" s="77">
        <f t="shared" si="8"/>
        <v>0.59329999999999994</v>
      </c>
      <c r="AG75" s="78">
        <f t="shared" si="9"/>
        <v>36.786000000000001</v>
      </c>
      <c r="AH75" s="97"/>
      <c r="AI75" s="97"/>
      <c r="AJ75" s="97"/>
      <c r="AK75" s="97"/>
      <c r="AL75" s="97"/>
    </row>
    <row r="76" spans="1:38" s="40" customFormat="1" ht="12.75" x14ac:dyDescent="0.2">
      <c r="A76" s="76">
        <v>9</v>
      </c>
      <c r="B76" s="84" t="s">
        <v>162</v>
      </c>
      <c r="C76" s="78"/>
      <c r="D76" s="76"/>
      <c r="E76" s="78"/>
      <c r="F76" s="76"/>
      <c r="G76" s="164">
        <f t="shared" si="3"/>
        <v>0</v>
      </c>
      <c r="H76" s="78">
        <v>1.4</v>
      </c>
      <c r="I76" s="111">
        <v>2</v>
      </c>
      <c r="J76" s="78">
        <v>1.4</v>
      </c>
      <c r="K76" s="111">
        <v>2</v>
      </c>
      <c r="L76" s="77">
        <f t="shared" si="4"/>
        <v>1.19</v>
      </c>
      <c r="M76" s="78"/>
      <c r="N76" s="76"/>
      <c r="O76" s="78"/>
      <c r="P76" s="76"/>
      <c r="Q76" s="77">
        <f t="shared" si="5"/>
        <v>0</v>
      </c>
      <c r="R76" s="77"/>
      <c r="S76" s="77"/>
      <c r="T76" s="77"/>
      <c r="U76" s="77"/>
      <c r="V76" s="77">
        <f t="shared" si="6"/>
        <v>0</v>
      </c>
      <c r="W76" s="77"/>
      <c r="X76" s="77"/>
      <c r="Y76" s="77"/>
      <c r="Z76" s="77"/>
      <c r="AA76" s="77">
        <f t="shared" si="7"/>
        <v>0</v>
      </c>
      <c r="AB76" s="112">
        <v>0.69799999999999995</v>
      </c>
      <c r="AC76" s="111">
        <v>1</v>
      </c>
      <c r="AD76" s="112">
        <v>0.69799999999999995</v>
      </c>
      <c r="AE76" s="111">
        <v>1</v>
      </c>
      <c r="AF76" s="77">
        <f t="shared" si="8"/>
        <v>0.59329999999999994</v>
      </c>
      <c r="AG76" s="78">
        <f t="shared" si="9"/>
        <v>2.0979999999999999</v>
      </c>
      <c r="AH76" s="97"/>
      <c r="AI76" s="97"/>
      <c r="AJ76" s="97"/>
      <c r="AK76" s="97"/>
      <c r="AL76" s="97"/>
    </row>
    <row r="77" spans="1:38" s="40" customFormat="1" ht="12.75" x14ac:dyDescent="0.2">
      <c r="A77" s="76">
        <v>10</v>
      </c>
      <c r="B77" s="84" t="s">
        <v>163</v>
      </c>
      <c r="C77" s="78">
        <v>0.13</v>
      </c>
      <c r="D77" s="76">
        <v>1</v>
      </c>
      <c r="E77" s="78">
        <v>0.13</v>
      </c>
      <c r="F77" s="76">
        <v>1</v>
      </c>
      <c r="G77" s="164">
        <f t="shared" si="3"/>
        <v>0.1105</v>
      </c>
      <c r="H77" s="78">
        <v>1.4</v>
      </c>
      <c r="I77" s="111">
        <v>2</v>
      </c>
      <c r="J77" s="78">
        <v>1.4</v>
      </c>
      <c r="K77" s="111">
        <v>2</v>
      </c>
      <c r="L77" s="77">
        <f t="shared" si="4"/>
        <v>1.19</v>
      </c>
      <c r="M77" s="78"/>
      <c r="N77" s="76"/>
      <c r="O77" s="78">
        <v>26.55</v>
      </c>
      <c r="P77" s="76">
        <v>29.5</v>
      </c>
      <c r="Q77" s="77">
        <f t="shared" si="5"/>
        <v>-3.9824999999999999</v>
      </c>
      <c r="R77" s="77"/>
      <c r="S77" s="77"/>
      <c r="T77" s="77"/>
      <c r="U77" s="77"/>
      <c r="V77" s="77">
        <f t="shared" si="6"/>
        <v>0</v>
      </c>
      <c r="W77" s="77"/>
      <c r="X77" s="77"/>
      <c r="Y77" s="77"/>
      <c r="Z77" s="77"/>
      <c r="AA77" s="77">
        <f t="shared" si="7"/>
        <v>0</v>
      </c>
      <c r="AB77" s="112">
        <v>0.69799999999999995</v>
      </c>
      <c r="AC77" s="111">
        <v>1</v>
      </c>
      <c r="AD77" s="112">
        <v>0.69799999999999995</v>
      </c>
      <c r="AE77" s="111">
        <v>1</v>
      </c>
      <c r="AF77" s="77">
        <f t="shared" si="8"/>
        <v>0.59329999999999994</v>
      </c>
      <c r="AG77" s="78">
        <f t="shared" si="9"/>
        <v>28.777999999999999</v>
      </c>
      <c r="AH77" s="97"/>
      <c r="AI77" s="97"/>
      <c r="AJ77" s="97"/>
      <c r="AK77" s="97"/>
      <c r="AL77" s="97"/>
    </row>
    <row r="78" spans="1:38" s="40" customFormat="1" ht="12.75" x14ac:dyDescent="0.2">
      <c r="A78" s="76">
        <v>11</v>
      </c>
      <c r="B78" s="84" t="s">
        <v>164</v>
      </c>
      <c r="C78" s="78">
        <v>0.52</v>
      </c>
      <c r="D78" s="76">
        <v>4</v>
      </c>
      <c r="E78" s="78">
        <v>0.52</v>
      </c>
      <c r="F78" s="76">
        <v>4</v>
      </c>
      <c r="G78" s="164">
        <f t="shared" si="3"/>
        <v>0.442</v>
      </c>
      <c r="H78" s="78">
        <v>3.5</v>
      </c>
      <c r="I78" s="111">
        <v>5</v>
      </c>
      <c r="J78" s="78">
        <v>3.5</v>
      </c>
      <c r="K78" s="111">
        <v>5</v>
      </c>
      <c r="L78" s="77">
        <f t="shared" si="4"/>
        <v>2.9750000000000001</v>
      </c>
      <c r="M78" s="78">
        <v>67.5</v>
      </c>
      <c r="N78" s="76">
        <v>75</v>
      </c>
      <c r="O78" s="78">
        <v>67.5</v>
      </c>
      <c r="P78" s="76">
        <v>75</v>
      </c>
      <c r="Q78" s="77">
        <f t="shared" si="5"/>
        <v>57.375</v>
      </c>
      <c r="R78" s="77"/>
      <c r="S78" s="77"/>
      <c r="T78" s="77"/>
      <c r="U78" s="77"/>
      <c r="V78" s="77">
        <f t="shared" si="6"/>
        <v>0</v>
      </c>
      <c r="W78" s="77"/>
      <c r="X78" s="77"/>
      <c r="Y78" s="77"/>
      <c r="Z78" s="77"/>
      <c r="AA78" s="77">
        <f t="shared" si="7"/>
        <v>0</v>
      </c>
      <c r="AB78" s="112">
        <v>0.69799999999999995</v>
      </c>
      <c r="AC78" s="111">
        <v>1</v>
      </c>
      <c r="AD78" s="112">
        <v>0.69799999999999995</v>
      </c>
      <c r="AE78" s="111">
        <v>1</v>
      </c>
      <c r="AF78" s="77">
        <f t="shared" si="8"/>
        <v>0.59329999999999994</v>
      </c>
      <c r="AG78" s="78">
        <f t="shared" si="9"/>
        <v>72.218000000000004</v>
      </c>
      <c r="AH78" s="97"/>
      <c r="AI78" s="97"/>
      <c r="AJ78" s="97"/>
      <c r="AK78" s="97"/>
      <c r="AL78" s="97"/>
    </row>
    <row r="79" spans="1:38" s="40" customFormat="1" ht="13.5" customHeight="1" x14ac:dyDescent="0.2">
      <c r="A79" s="76">
        <v>12</v>
      </c>
      <c r="B79" s="84" t="s">
        <v>165</v>
      </c>
      <c r="C79" s="77">
        <v>0.25</v>
      </c>
      <c r="D79" s="76">
        <v>2</v>
      </c>
      <c r="E79" s="77">
        <v>0.25</v>
      </c>
      <c r="F79" s="76">
        <v>2</v>
      </c>
      <c r="G79" s="164">
        <f t="shared" si="3"/>
        <v>0.21249999999999999</v>
      </c>
      <c r="H79" s="78">
        <v>1.4</v>
      </c>
      <c r="I79" s="111">
        <v>2</v>
      </c>
      <c r="J79" s="78">
        <v>1.4</v>
      </c>
      <c r="K79" s="111">
        <v>2</v>
      </c>
      <c r="L79" s="77">
        <f t="shared" si="4"/>
        <v>1.19</v>
      </c>
      <c r="M79" s="78">
        <v>31.5</v>
      </c>
      <c r="N79" s="76">
        <v>35</v>
      </c>
      <c r="O79" s="78">
        <v>31.5</v>
      </c>
      <c r="P79" s="76">
        <v>35</v>
      </c>
      <c r="Q79" s="77">
        <f t="shared" si="5"/>
        <v>26.774999999999999</v>
      </c>
      <c r="R79" s="77"/>
      <c r="S79" s="77"/>
      <c r="T79" s="77"/>
      <c r="U79" s="77"/>
      <c r="V79" s="77">
        <f t="shared" si="6"/>
        <v>0</v>
      </c>
      <c r="W79" s="77"/>
      <c r="X79" s="77"/>
      <c r="Y79" s="77"/>
      <c r="Z79" s="77"/>
      <c r="AA79" s="77">
        <f t="shared" si="7"/>
        <v>0</v>
      </c>
      <c r="AB79" s="112">
        <v>0.69799999999999995</v>
      </c>
      <c r="AC79" s="111">
        <v>1</v>
      </c>
      <c r="AD79" s="112">
        <v>0.69799999999999995</v>
      </c>
      <c r="AE79" s="111">
        <v>1</v>
      </c>
      <c r="AF79" s="77">
        <f t="shared" si="8"/>
        <v>0.59329999999999994</v>
      </c>
      <c r="AG79" s="78">
        <f t="shared" si="9"/>
        <v>33.847999999999999</v>
      </c>
      <c r="AH79" s="97"/>
      <c r="AI79" s="97"/>
      <c r="AJ79" s="97"/>
      <c r="AK79" s="97"/>
      <c r="AL79" s="97"/>
    </row>
    <row r="80" spans="1:38" s="40" customFormat="1" ht="12.75" x14ac:dyDescent="0.2">
      <c r="A80" s="76">
        <v>13</v>
      </c>
      <c r="B80" s="84" t="s">
        <v>166</v>
      </c>
      <c r="C80" s="77"/>
      <c r="D80" s="76"/>
      <c r="E80" s="77"/>
      <c r="F80" s="76"/>
      <c r="G80" s="164">
        <f t="shared" si="3"/>
        <v>0</v>
      </c>
      <c r="H80" s="78">
        <v>1.4</v>
      </c>
      <c r="I80" s="111">
        <v>2</v>
      </c>
      <c r="J80" s="78">
        <v>1.4</v>
      </c>
      <c r="K80" s="111">
        <v>2</v>
      </c>
      <c r="L80" s="77">
        <f t="shared" si="4"/>
        <v>1.19</v>
      </c>
      <c r="M80" s="78"/>
      <c r="N80" s="76"/>
      <c r="O80" s="78">
        <v>31.5</v>
      </c>
      <c r="P80" s="76">
        <v>35</v>
      </c>
      <c r="Q80" s="77">
        <f t="shared" si="5"/>
        <v>-4.7249999999999996</v>
      </c>
      <c r="R80" s="77"/>
      <c r="S80" s="77"/>
      <c r="T80" s="77"/>
      <c r="U80" s="77"/>
      <c r="V80" s="77">
        <f t="shared" si="6"/>
        <v>0</v>
      </c>
      <c r="W80" s="77"/>
      <c r="X80" s="77"/>
      <c r="Y80" s="77"/>
      <c r="Z80" s="77"/>
      <c r="AA80" s="77">
        <f t="shared" si="7"/>
        <v>0</v>
      </c>
      <c r="AB80" s="112"/>
      <c r="AC80" s="111"/>
      <c r="AD80" s="112"/>
      <c r="AE80" s="111"/>
      <c r="AF80" s="77">
        <f t="shared" si="8"/>
        <v>0</v>
      </c>
      <c r="AG80" s="78">
        <f t="shared" si="9"/>
        <v>32.9</v>
      </c>
      <c r="AH80" s="97"/>
      <c r="AI80" s="97"/>
      <c r="AJ80" s="97"/>
      <c r="AK80" s="97"/>
      <c r="AL80" s="97"/>
    </row>
    <row r="81" spans="1:63" s="40" customFormat="1" ht="12.75" x14ac:dyDescent="0.2">
      <c r="A81" s="76">
        <v>14</v>
      </c>
      <c r="B81" s="84" t="s">
        <v>167</v>
      </c>
      <c r="C81" s="76">
        <v>0.39</v>
      </c>
      <c r="D81" s="76">
        <v>3</v>
      </c>
      <c r="E81" s="76">
        <v>0.39</v>
      </c>
      <c r="F81" s="76">
        <v>3</v>
      </c>
      <c r="G81" s="164">
        <f t="shared" si="3"/>
        <v>0.33150000000000002</v>
      </c>
      <c r="H81" s="78">
        <v>3.5</v>
      </c>
      <c r="I81" s="111">
        <v>5</v>
      </c>
      <c r="J81" s="78">
        <v>3.5</v>
      </c>
      <c r="K81" s="111">
        <v>5</v>
      </c>
      <c r="L81" s="77">
        <f t="shared" si="4"/>
        <v>2.9750000000000001</v>
      </c>
      <c r="M81" s="78">
        <v>40.5</v>
      </c>
      <c r="N81" s="76">
        <v>45</v>
      </c>
      <c r="O81" s="78">
        <v>40.5</v>
      </c>
      <c r="P81" s="76">
        <v>45</v>
      </c>
      <c r="Q81" s="77">
        <f t="shared" si="5"/>
        <v>34.424999999999997</v>
      </c>
      <c r="R81" s="77"/>
      <c r="S81" s="77"/>
      <c r="T81" s="77"/>
      <c r="U81" s="77"/>
      <c r="V81" s="77">
        <f t="shared" si="6"/>
        <v>0</v>
      </c>
      <c r="W81" s="77"/>
      <c r="X81" s="77"/>
      <c r="Y81" s="77"/>
      <c r="Z81" s="77"/>
      <c r="AA81" s="77">
        <f t="shared" si="7"/>
        <v>0</v>
      </c>
      <c r="AB81" s="112">
        <v>0.69799999999999995</v>
      </c>
      <c r="AC81" s="111">
        <v>1</v>
      </c>
      <c r="AD81" s="112">
        <v>0.69799999999999995</v>
      </c>
      <c r="AE81" s="111">
        <v>1</v>
      </c>
      <c r="AF81" s="77">
        <f t="shared" si="8"/>
        <v>0.59329999999999994</v>
      </c>
      <c r="AG81" s="78">
        <f t="shared" si="9"/>
        <v>45.088000000000001</v>
      </c>
      <c r="AH81" s="97"/>
      <c r="AI81" s="97"/>
      <c r="AJ81" s="97"/>
      <c r="AK81" s="97"/>
      <c r="AL81" s="97"/>
    </row>
    <row r="82" spans="1:63" s="40" customFormat="1" ht="12.75" x14ac:dyDescent="0.2">
      <c r="A82" s="76">
        <v>15</v>
      </c>
      <c r="B82" s="84" t="s">
        <v>168</v>
      </c>
      <c r="C82" s="76">
        <v>0.65</v>
      </c>
      <c r="D82" s="76">
        <v>5</v>
      </c>
      <c r="E82" s="76">
        <v>0.65</v>
      </c>
      <c r="F82" s="76">
        <v>5</v>
      </c>
      <c r="G82" s="164">
        <f t="shared" si="3"/>
        <v>0.55249999999999999</v>
      </c>
      <c r="H82" s="78">
        <v>1.4</v>
      </c>
      <c r="I82" s="111">
        <v>2</v>
      </c>
      <c r="J82" s="78">
        <v>1.4</v>
      </c>
      <c r="K82" s="111">
        <v>2</v>
      </c>
      <c r="L82" s="77">
        <f t="shared" si="4"/>
        <v>1.19</v>
      </c>
      <c r="M82" s="77">
        <v>18</v>
      </c>
      <c r="N82" s="76">
        <v>20</v>
      </c>
      <c r="O82" s="78">
        <v>18</v>
      </c>
      <c r="P82" s="76">
        <v>20</v>
      </c>
      <c r="Q82" s="77">
        <f t="shared" si="5"/>
        <v>15.3</v>
      </c>
      <c r="R82" s="77"/>
      <c r="S82" s="77"/>
      <c r="T82" s="77"/>
      <c r="U82" s="77"/>
      <c r="V82" s="77">
        <f t="shared" si="6"/>
        <v>0</v>
      </c>
      <c r="W82" s="77"/>
      <c r="X82" s="77"/>
      <c r="Y82" s="77"/>
      <c r="Z82" s="77"/>
      <c r="AA82" s="77">
        <f t="shared" si="7"/>
        <v>0</v>
      </c>
      <c r="AB82" s="112">
        <v>0.69799999999999995</v>
      </c>
      <c r="AC82" s="111">
        <v>1</v>
      </c>
      <c r="AD82" s="112">
        <v>0.69799999999999995</v>
      </c>
      <c r="AE82" s="111">
        <v>1</v>
      </c>
      <c r="AF82" s="77">
        <f t="shared" si="8"/>
        <v>0.59329999999999994</v>
      </c>
      <c r="AG82" s="78">
        <f t="shared" si="9"/>
        <v>20.748000000000001</v>
      </c>
      <c r="AH82" s="99"/>
      <c r="AI82" s="99"/>
      <c r="AJ82" s="99"/>
      <c r="AK82" s="99"/>
      <c r="AL82" s="99"/>
    </row>
    <row r="83" spans="1:63" s="40" customFormat="1" ht="12.75" x14ac:dyDescent="0.2">
      <c r="A83" s="76">
        <v>16</v>
      </c>
      <c r="B83" s="84" t="s">
        <v>169</v>
      </c>
      <c r="C83" s="76">
        <v>1.9159999999999999</v>
      </c>
      <c r="D83" s="76">
        <v>6</v>
      </c>
      <c r="E83" s="76">
        <v>1.9159999999999999</v>
      </c>
      <c r="F83" s="76">
        <v>6</v>
      </c>
      <c r="G83" s="164">
        <f t="shared" si="3"/>
        <v>1.6286</v>
      </c>
      <c r="H83" s="78">
        <v>2.8</v>
      </c>
      <c r="I83" s="111">
        <v>4</v>
      </c>
      <c r="J83" s="78">
        <v>2.8</v>
      </c>
      <c r="K83" s="111">
        <v>4</v>
      </c>
      <c r="L83" s="77">
        <f t="shared" si="4"/>
        <v>2.38</v>
      </c>
      <c r="M83" s="78"/>
      <c r="N83" s="76"/>
      <c r="O83" s="78"/>
      <c r="P83" s="76"/>
      <c r="Q83" s="77">
        <f t="shared" si="5"/>
        <v>0</v>
      </c>
      <c r="R83" s="77"/>
      <c r="S83" s="77"/>
      <c r="T83" s="77"/>
      <c r="U83" s="77"/>
      <c r="V83" s="77">
        <f t="shared" si="6"/>
        <v>0</v>
      </c>
      <c r="W83" s="77"/>
      <c r="X83" s="77"/>
      <c r="Y83" s="77"/>
      <c r="Z83" s="77"/>
      <c r="AA83" s="77">
        <f t="shared" si="7"/>
        <v>0</v>
      </c>
      <c r="AB83" s="112">
        <v>0.69799999999999995</v>
      </c>
      <c r="AC83" s="111">
        <v>1</v>
      </c>
      <c r="AD83" s="112">
        <v>0.69799999999999995</v>
      </c>
      <c r="AE83" s="111">
        <v>1</v>
      </c>
      <c r="AF83" s="77">
        <f t="shared" si="8"/>
        <v>0.59329999999999994</v>
      </c>
      <c r="AG83" s="78">
        <f t="shared" si="9"/>
        <v>5.4139999999999997</v>
      </c>
      <c r="AH83" s="97"/>
      <c r="AI83" s="97"/>
      <c r="AJ83" s="97"/>
      <c r="AK83" s="97"/>
      <c r="AL83" s="97"/>
    </row>
    <row r="84" spans="1:63" s="40" customFormat="1" ht="12.75" x14ac:dyDescent="0.2">
      <c r="A84" s="76">
        <v>17</v>
      </c>
      <c r="B84" s="85" t="s">
        <v>170</v>
      </c>
      <c r="C84" s="76">
        <v>0.39</v>
      </c>
      <c r="D84" s="76">
        <v>3</v>
      </c>
      <c r="E84" s="76">
        <v>0.39</v>
      </c>
      <c r="F84" s="76">
        <v>3</v>
      </c>
      <c r="G84" s="164">
        <f t="shared" si="3"/>
        <v>0.33150000000000002</v>
      </c>
      <c r="H84" s="78">
        <v>1.4</v>
      </c>
      <c r="I84" s="111">
        <v>2</v>
      </c>
      <c r="J84" s="78">
        <v>1.4</v>
      </c>
      <c r="K84" s="111">
        <v>2</v>
      </c>
      <c r="L84" s="77">
        <f t="shared" si="4"/>
        <v>1.19</v>
      </c>
      <c r="M84" s="78"/>
      <c r="N84" s="76"/>
      <c r="O84" s="78">
        <v>54</v>
      </c>
      <c r="P84" s="76">
        <v>60</v>
      </c>
      <c r="Q84" s="77">
        <f t="shared" si="5"/>
        <v>-8.1</v>
      </c>
      <c r="R84" s="77"/>
      <c r="S84" s="77"/>
      <c r="T84" s="77">
        <v>1.43</v>
      </c>
      <c r="U84" s="111">
        <v>2</v>
      </c>
      <c r="V84" s="77">
        <f t="shared" si="6"/>
        <v>1.2155</v>
      </c>
      <c r="W84" s="77"/>
      <c r="X84" s="77"/>
      <c r="Y84" s="77"/>
      <c r="Z84" s="77"/>
      <c r="AA84" s="77">
        <f t="shared" si="7"/>
        <v>0</v>
      </c>
      <c r="AB84" s="112">
        <v>0.69799999999999995</v>
      </c>
      <c r="AC84" s="111">
        <v>1</v>
      </c>
      <c r="AD84" s="112">
        <v>0.69799999999999995</v>
      </c>
      <c r="AE84" s="111">
        <v>1</v>
      </c>
      <c r="AF84" s="77">
        <f t="shared" si="8"/>
        <v>0.59329999999999994</v>
      </c>
      <c r="AG84" s="78">
        <f t="shared" si="9"/>
        <v>57.917999999999999</v>
      </c>
      <c r="AH84" s="97"/>
      <c r="AI84" s="97"/>
      <c r="AJ84" s="97"/>
      <c r="AK84" s="97"/>
      <c r="AL84" s="97"/>
    </row>
    <row r="85" spans="1:63" s="40" customFormat="1" ht="12.75" x14ac:dyDescent="0.2">
      <c r="A85" s="76">
        <v>18</v>
      </c>
      <c r="B85" s="85" t="s">
        <v>171</v>
      </c>
      <c r="C85" s="76">
        <v>0.13</v>
      </c>
      <c r="D85" s="76">
        <v>1</v>
      </c>
      <c r="E85" s="76">
        <v>0.13</v>
      </c>
      <c r="F85" s="76">
        <v>1</v>
      </c>
      <c r="G85" s="164">
        <f t="shared" si="3"/>
        <v>0.1105</v>
      </c>
      <c r="H85" s="78">
        <v>2.1</v>
      </c>
      <c r="I85" s="111">
        <v>3</v>
      </c>
      <c r="J85" s="78">
        <v>2.1</v>
      </c>
      <c r="K85" s="111">
        <v>3</v>
      </c>
      <c r="L85" s="77">
        <f t="shared" si="4"/>
        <v>1.7850000000000001</v>
      </c>
      <c r="M85" s="78"/>
      <c r="N85" s="76"/>
      <c r="O85" s="78"/>
      <c r="P85" s="76"/>
      <c r="Q85" s="77">
        <f t="shared" si="5"/>
        <v>0</v>
      </c>
      <c r="R85" s="77"/>
      <c r="S85" s="77"/>
      <c r="T85" s="77"/>
      <c r="U85" s="77"/>
      <c r="V85" s="77">
        <f t="shared" si="6"/>
        <v>0</v>
      </c>
      <c r="W85" s="77"/>
      <c r="X85" s="77"/>
      <c r="Y85" s="77"/>
      <c r="Z85" s="77"/>
      <c r="AA85" s="77">
        <f t="shared" si="7"/>
        <v>0</v>
      </c>
      <c r="AB85" s="112">
        <v>0.69799999999999995</v>
      </c>
      <c r="AC85" s="111">
        <v>1</v>
      </c>
      <c r="AD85" s="112">
        <v>0.69799999999999995</v>
      </c>
      <c r="AE85" s="111">
        <v>1</v>
      </c>
      <c r="AF85" s="77">
        <f t="shared" si="8"/>
        <v>0.59329999999999994</v>
      </c>
      <c r="AG85" s="78">
        <f t="shared" si="9"/>
        <v>2.9279999999999999</v>
      </c>
      <c r="AH85" s="97"/>
      <c r="AI85" s="97"/>
      <c r="AJ85" s="97"/>
      <c r="AK85" s="97"/>
      <c r="AL85" s="97"/>
    </row>
    <row r="86" spans="1:63" s="40" customFormat="1" ht="12.75" x14ac:dyDescent="0.2">
      <c r="A86" s="76">
        <v>19</v>
      </c>
      <c r="B86" s="85" t="s">
        <v>172</v>
      </c>
      <c r="C86" s="76"/>
      <c r="D86" s="76"/>
      <c r="E86" s="76"/>
      <c r="F86" s="76"/>
      <c r="G86" s="164">
        <f t="shared" si="3"/>
        <v>0</v>
      </c>
      <c r="H86" s="78">
        <v>2.8</v>
      </c>
      <c r="I86" s="111">
        <v>4</v>
      </c>
      <c r="J86" s="78">
        <v>2.8</v>
      </c>
      <c r="K86" s="111">
        <v>4</v>
      </c>
      <c r="L86" s="77">
        <f t="shared" si="4"/>
        <v>2.38</v>
      </c>
      <c r="M86" s="78">
        <v>21.6</v>
      </c>
      <c r="N86" s="76">
        <v>24</v>
      </c>
      <c r="O86" s="78">
        <v>24.3</v>
      </c>
      <c r="P86" s="76">
        <v>27</v>
      </c>
      <c r="Q86" s="77">
        <f t="shared" si="5"/>
        <v>17.955000000000002</v>
      </c>
      <c r="R86" s="77"/>
      <c r="S86" s="77"/>
      <c r="T86" s="77"/>
      <c r="U86" s="77"/>
      <c r="V86" s="77">
        <f t="shared" si="6"/>
        <v>0</v>
      </c>
      <c r="W86" s="77"/>
      <c r="X86" s="77"/>
      <c r="Y86" s="77"/>
      <c r="Z86" s="77"/>
      <c r="AA86" s="77">
        <f t="shared" si="7"/>
        <v>0</v>
      </c>
      <c r="AB86" s="78">
        <v>17.45</v>
      </c>
      <c r="AC86" s="111">
        <v>25</v>
      </c>
      <c r="AD86" s="78">
        <v>17.45</v>
      </c>
      <c r="AE86" s="111">
        <v>25</v>
      </c>
      <c r="AF86" s="77">
        <f t="shared" si="8"/>
        <v>14.8325</v>
      </c>
      <c r="AG86" s="78">
        <f t="shared" si="9"/>
        <v>44.55</v>
      </c>
      <c r="AH86" s="97"/>
      <c r="AI86" s="97"/>
      <c r="AJ86" s="97"/>
      <c r="AK86" s="97"/>
      <c r="AL86" s="97"/>
    </row>
    <row r="87" spans="1:63" s="40" customFormat="1" ht="13.5" customHeight="1" x14ac:dyDescent="0.2">
      <c r="A87" s="76">
        <v>20</v>
      </c>
      <c r="B87" s="85" t="s">
        <v>173</v>
      </c>
      <c r="C87" s="78">
        <v>2.6</v>
      </c>
      <c r="D87" s="76">
        <v>20</v>
      </c>
      <c r="E87" s="78">
        <v>2.6</v>
      </c>
      <c r="F87" s="76">
        <v>20</v>
      </c>
      <c r="G87" s="164">
        <f t="shared" si="3"/>
        <v>2.21</v>
      </c>
      <c r="H87" s="78">
        <v>1.4</v>
      </c>
      <c r="I87" s="111">
        <v>2</v>
      </c>
      <c r="J87" s="78">
        <v>1.4</v>
      </c>
      <c r="K87" s="111">
        <v>2</v>
      </c>
      <c r="L87" s="77">
        <f t="shared" si="4"/>
        <v>1.19</v>
      </c>
      <c r="M87" s="77"/>
      <c r="N87" s="76"/>
      <c r="O87" s="78"/>
      <c r="P87" s="76"/>
      <c r="Q87" s="77">
        <f t="shared" si="5"/>
        <v>0</v>
      </c>
      <c r="R87" s="77"/>
      <c r="S87" s="77"/>
      <c r="T87" s="77"/>
      <c r="U87" s="77"/>
      <c r="V87" s="77">
        <f t="shared" si="6"/>
        <v>0</v>
      </c>
      <c r="W87" s="77"/>
      <c r="X87" s="77"/>
      <c r="Y87" s="77"/>
      <c r="Z87" s="77"/>
      <c r="AA87" s="77">
        <f t="shared" si="7"/>
        <v>0</v>
      </c>
      <c r="AB87" s="112"/>
      <c r="AC87" s="111"/>
      <c r="AD87" s="112"/>
      <c r="AE87" s="111"/>
      <c r="AF87" s="77">
        <f t="shared" si="8"/>
        <v>0</v>
      </c>
      <c r="AG87" s="78">
        <f t="shared" si="9"/>
        <v>4</v>
      </c>
      <c r="AH87" s="113"/>
      <c r="AI87" s="97"/>
      <c r="AJ87" s="97"/>
      <c r="AK87" s="97"/>
      <c r="AL87" s="97"/>
    </row>
    <row r="88" spans="1:63" s="40" customFormat="1" ht="13.5" customHeight="1" x14ac:dyDescent="0.2">
      <c r="A88" s="160">
        <v>21</v>
      </c>
      <c r="B88" s="161" t="s">
        <v>184</v>
      </c>
      <c r="C88" s="78">
        <v>0.39</v>
      </c>
      <c r="D88" s="76">
        <v>3</v>
      </c>
      <c r="E88" s="78">
        <v>0.39</v>
      </c>
      <c r="F88" s="76">
        <v>3</v>
      </c>
      <c r="G88" s="164">
        <f t="shared" si="3"/>
        <v>0.33150000000000002</v>
      </c>
      <c r="H88" s="78"/>
      <c r="I88" s="111"/>
      <c r="J88" s="77"/>
      <c r="K88" s="111"/>
      <c r="L88" s="77">
        <f t="shared" si="4"/>
        <v>0</v>
      </c>
      <c r="M88" s="77"/>
      <c r="N88" s="76"/>
      <c r="O88" s="78">
        <v>16.2</v>
      </c>
      <c r="P88" s="76">
        <v>18</v>
      </c>
      <c r="Q88" s="77">
        <f t="shared" si="5"/>
        <v>-2.4299999999999997</v>
      </c>
      <c r="R88" s="77"/>
      <c r="S88" s="77"/>
      <c r="T88" s="77"/>
      <c r="U88" s="77"/>
      <c r="V88" s="77">
        <f t="shared" si="6"/>
        <v>0</v>
      </c>
      <c r="W88" s="77"/>
      <c r="X88" s="77"/>
      <c r="Y88" s="78">
        <v>1.43</v>
      </c>
      <c r="Z88" s="78">
        <v>2.56</v>
      </c>
      <c r="AA88" s="77">
        <f t="shared" si="7"/>
        <v>1.2155</v>
      </c>
      <c r="AB88" s="78">
        <v>10.8</v>
      </c>
      <c r="AC88" s="111">
        <v>9</v>
      </c>
      <c r="AD88" s="78">
        <v>10.8</v>
      </c>
      <c r="AE88" s="111">
        <v>9</v>
      </c>
      <c r="AF88" s="77">
        <f t="shared" si="8"/>
        <v>9.18</v>
      </c>
      <c r="AG88" s="78">
        <f t="shared" si="9"/>
        <v>28.82</v>
      </c>
      <c r="AH88" s="113"/>
      <c r="AI88" s="97"/>
      <c r="AJ88" s="97"/>
      <c r="AK88" s="97"/>
      <c r="AL88" s="97"/>
    </row>
    <row r="89" spans="1:63" s="40" customFormat="1" ht="13.5" customHeight="1" x14ac:dyDescent="0.2">
      <c r="A89" s="160">
        <v>22</v>
      </c>
      <c r="B89" s="161" t="s">
        <v>185</v>
      </c>
      <c r="C89" s="78">
        <v>0.26</v>
      </c>
      <c r="D89" s="76">
        <v>2</v>
      </c>
      <c r="E89" s="78">
        <v>0.26</v>
      </c>
      <c r="F89" s="76">
        <v>2</v>
      </c>
      <c r="G89" s="164">
        <f t="shared" si="3"/>
        <v>0.221</v>
      </c>
      <c r="H89" s="78"/>
      <c r="I89" s="111"/>
      <c r="J89" s="77"/>
      <c r="K89" s="111"/>
      <c r="L89" s="77">
        <f t="shared" si="4"/>
        <v>0</v>
      </c>
      <c r="M89" s="77"/>
      <c r="N89" s="76"/>
      <c r="O89" s="78">
        <v>50.85</v>
      </c>
      <c r="P89" s="76">
        <v>56.5</v>
      </c>
      <c r="Q89" s="77">
        <f t="shared" si="5"/>
        <v>-7.6274999999999995</v>
      </c>
      <c r="R89" s="77"/>
      <c r="S89" s="77"/>
      <c r="T89" s="77">
        <v>35.200000000000003</v>
      </c>
      <c r="U89" s="111">
        <v>1</v>
      </c>
      <c r="V89" s="77">
        <f t="shared" si="6"/>
        <v>29.92</v>
      </c>
      <c r="W89" s="77"/>
      <c r="X89" s="77"/>
      <c r="Y89" s="77"/>
      <c r="Z89" s="77"/>
      <c r="AA89" s="77">
        <f t="shared" si="7"/>
        <v>0</v>
      </c>
      <c r="AB89" s="78">
        <v>9.6</v>
      </c>
      <c r="AC89" s="111">
        <v>8</v>
      </c>
      <c r="AD89" s="78">
        <v>9.6</v>
      </c>
      <c r="AE89" s="111">
        <v>8</v>
      </c>
      <c r="AF89" s="77">
        <f t="shared" si="8"/>
        <v>8.16</v>
      </c>
      <c r="AG89" s="78">
        <f t="shared" si="9"/>
        <v>95.91</v>
      </c>
      <c r="AH89" s="113"/>
      <c r="AI89" s="97"/>
      <c r="AJ89" s="97"/>
      <c r="AK89" s="97"/>
      <c r="AL89" s="97"/>
    </row>
    <row r="90" spans="1:63" s="40" customFormat="1" ht="12.75" x14ac:dyDescent="0.2">
      <c r="A90" s="197" t="s">
        <v>14</v>
      </c>
      <c r="B90" s="198"/>
      <c r="C90" s="162">
        <v>13.08</v>
      </c>
      <c r="D90" s="157">
        <f>SUM(D68:D89)</f>
        <v>70</v>
      </c>
      <c r="E90" s="162">
        <v>13.08</v>
      </c>
      <c r="F90" s="157">
        <f>SUM(F68:F89)</f>
        <v>70</v>
      </c>
      <c r="G90" s="139">
        <f t="shared" ref="G90:N90" si="10">SUM(G68:G87)</f>
        <v>10.553600000000003</v>
      </c>
      <c r="H90" s="139">
        <f t="shared" si="10"/>
        <v>46.899999999999984</v>
      </c>
      <c r="I90" s="157">
        <f t="shared" si="10"/>
        <v>67</v>
      </c>
      <c r="J90" s="139">
        <f t="shared" si="10"/>
        <v>46.899999999999984</v>
      </c>
      <c r="K90" s="157">
        <f t="shared" si="10"/>
        <v>67</v>
      </c>
      <c r="L90" s="139">
        <f t="shared" si="10"/>
        <v>39.865000000000002</v>
      </c>
      <c r="M90" s="139">
        <f t="shared" si="10"/>
        <v>210.6</v>
      </c>
      <c r="N90" s="157">
        <f t="shared" si="10"/>
        <v>234</v>
      </c>
      <c r="O90" s="162">
        <f>SUM(O68:O89)</f>
        <v>576.45000000000005</v>
      </c>
      <c r="P90" s="139">
        <f>SUM(P68:P89)</f>
        <v>640.5</v>
      </c>
      <c r="Q90" s="139">
        <f>SUM(Q68:Q87)</f>
        <v>134.19</v>
      </c>
      <c r="R90" s="139"/>
      <c r="S90" s="139"/>
      <c r="T90" s="139">
        <f>T89+T84</f>
        <v>36.630000000000003</v>
      </c>
      <c r="U90" s="139">
        <v>3</v>
      </c>
      <c r="V90" s="139">
        <f>V89+V84</f>
        <v>31.1355</v>
      </c>
      <c r="W90" s="139"/>
      <c r="X90" s="139"/>
      <c r="Y90" s="162">
        <v>1.43</v>
      </c>
      <c r="Z90" s="162">
        <v>2.56</v>
      </c>
      <c r="AA90" s="139">
        <v>1.2</v>
      </c>
      <c r="AB90" s="162">
        <v>49.72</v>
      </c>
      <c r="AC90" s="157">
        <f>AC89+AC88+AC86+AC85+AC84+AC83+AC82+AC81+AC80+AC79+AC78+AC77+AC76+AC75+AC74+AC73+AC72+AC71+AC70+AC69+AC68</f>
        <v>59</v>
      </c>
      <c r="AD90" s="162">
        <f>SUM(AD68:AD89)</f>
        <v>49.716000000000001</v>
      </c>
      <c r="AE90" s="157">
        <f>SUM(AE68:AE89)</f>
        <v>59</v>
      </c>
      <c r="AF90" s="139">
        <f>SUM(AF68:AF87)</f>
        <v>24.918599999999998</v>
      </c>
      <c r="AG90" s="162">
        <f>SUM(AG68:AG89)</f>
        <v>724.19200000000001</v>
      </c>
      <c r="AH90" s="97"/>
      <c r="AI90" s="97"/>
      <c r="AJ90" s="97"/>
      <c r="AK90" s="97"/>
      <c r="AL90" s="97"/>
    </row>
    <row r="91" spans="1:63" s="40" customFormat="1" x14ac:dyDescent="0.2">
      <c r="A91" s="104"/>
      <c r="B91" s="105"/>
      <c r="C91" s="104"/>
      <c r="D91" s="106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6"/>
      <c r="AJ91" s="106"/>
      <c r="AK91" s="106"/>
      <c r="AL91" s="104"/>
      <c r="AM91" s="104"/>
      <c r="AN91" s="104"/>
      <c r="AO91" s="104"/>
      <c r="AP91" s="104"/>
      <c r="AQ91" s="104"/>
      <c r="AR91" s="104"/>
      <c r="AS91" s="106"/>
      <c r="AT91" s="106"/>
      <c r="AU91" s="107"/>
      <c r="AV91" s="106"/>
      <c r="AW91" s="106"/>
      <c r="AX91" s="104"/>
      <c r="AY91" s="104"/>
      <c r="AZ91" s="104"/>
      <c r="BA91" s="104"/>
      <c r="BB91" s="104"/>
      <c r="BC91" s="104"/>
      <c r="BD91" s="104"/>
      <c r="BE91" s="104"/>
      <c r="BF91" s="108"/>
      <c r="BG91" s="104"/>
      <c r="BH91" s="104"/>
      <c r="BI91" s="104"/>
      <c r="BJ91" s="104"/>
      <c r="BK91" s="104"/>
    </row>
    <row r="92" spans="1:63" s="40" customFormat="1" x14ac:dyDescent="0.2">
      <c r="A92" s="104"/>
      <c r="B92" s="105"/>
      <c r="C92" s="104"/>
      <c r="D92" s="106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6"/>
      <c r="AJ92" s="106"/>
      <c r="AK92" s="106"/>
      <c r="AL92" s="104"/>
      <c r="AM92" s="104"/>
      <c r="AN92" s="104"/>
      <c r="AO92" s="104"/>
      <c r="AP92" s="104"/>
      <c r="AQ92" s="104"/>
      <c r="AR92" s="104"/>
      <c r="AS92" s="106"/>
      <c r="AT92" s="106"/>
      <c r="AU92" s="104"/>
      <c r="AV92" s="106"/>
      <c r="AW92" s="106"/>
      <c r="AX92" s="104"/>
      <c r="AY92" s="104"/>
      <c r="AZ92" s="104"/>
      <c r="BA92" s="104"/>
      <c r="BB92" s="104"/>
      <c r="BC92" s="104"/>
      <c r="BD92" s="104"/>
      <c r="BE92" s="104"/>
      <c r="BF92" s="104"/>
      <c r="BG92" s="104"/>
      <c r="BH92" s="104"/>
      <c r="BI92" s="104"/>
      <c r="BJ92" s="104"/>
      <c r="BK92" s="104"/>
    </row>
    <row r="93" spans="1:63" s="40" customFormat="1" x14ac:dyDescent="0.2">
      <c r="A93" s="104"/>
      <c r="B93" s="105"/>
      <c r="C93" s="104"/>
      <c r="D93" s="106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6"/>
      <c r="AJ93" s="106"/>
      <c r="AK93" s="106"/>
      <c r="AL93" s="104"/>
      <c r="AM93" s="104"/>
      <c r="AN93" s="104"/>
      <c r="AO93" s="104"/>
      <c r="AP93" s="104"/>
      <c r="AQ93" s="104"/>
      <c r="AR93" s="104"/>
      <c r="AS93" s="106"/>
      <c r="AT93" s="106"/>
      <c r="AU93" s="104"/>
      <c r="AV93" s="106"/>
      <c r="AW93" s="106"/>
      <c r="AX93" s="104"/>
      <c r="AY93" s="104"/>
      <c r="AZ93" s="104"/>
      <c r="BA93" s="104"/>
      <c r="BB93" s="104"/>
      <c r="BC93" s="104"/>
      <c r="BD93" s="104"/>
      <c r="BE93" s="104"/>
      <c r="BF93" s="104"/>
      <c r="BG93" s="104"/>
      <c r="BH93" s="104"/>
      <c r="BI93" s="104"/>
      <c r="BJ93" s="104"/>
      <c r="BK93" s="104"/>
    </row>
    <row r="94" spans="1:63" s="40" customFormat="1" x14ac:dyDescent="0.2">
      <c r="A94" s="104"/>
      <c r="B94" s="105"/>
      <c r="C94" s="104"/>
      <c r="D94" s="106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6"/>
      <c r="AJ94" s="106"/>
      <c r="AK94" s="106"/>
      <c r="AL94" s="104"/>
      <c r="AM94" s="104"/>
      <c r="AN94" s="104"/>
      <c r="AO94" s="104"/>
      <c r="AP94" s="104"/>
      <c r="AQ94" s="104"/>
      <c r="AR94" s="104"/>
      <c r="AS94" s="106"/>
      <c r="AT94" s="106"/>
      <c r="AU94" s="104"/>
      <c r="AV94" s="106"/>
      <c r="AW94" s="106"/>
      <c r="AX94" s="104"/>
      <c r="AY94" s="104"/>
      <c r="AZ94" s="104"/>
      <c r="BA94" s="104"/>
      <c r="BB94" s="104"/>
      <c r="BC94" s="104"/>
      <c r="BD94" s="104"/>
      <c r="BE94" s="104"/>
      <c r="BF94" s="104"/>
      <c r="BG94" s="104"/>
      <c r="BH94" s="104"/>
      <c r="BI94" s="104"/>
      <c r="BJ94" s="104"/>
      <c r="BK94" s="104"/>
    </row>
    <row r="95" spans="1:63" s="40" customFormat="1" ht="12.75" x14ac:dyDescent="0.2">
      <c r="A95" s="104"/>
      <c r="B95" s="105"/>
      <c r="C95" s="104"/>
      <c r="D95" s="106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6"/>
      <c r="AJ95" s="106"/>
      <c r="AK95" s="106"/>
      <c r="AL95" s="104"/>
      <c r="AM95" s="104"/>
      <c r="AN95" s="104"/>
      <c r="AO95" s="104"/>
      <c r="AP95" s="104"/>
      <c r="AQ95" s="114"/>
      <c r="AR95" s="115"/>
      <c r="AS95" s="114"/>
      <c r="AT95" s="115"/>
      <c r="AU95" s="116"/>
      <c r="AV95" s="106"/>
      <c r="AW95" s="106"/>
      <c r="AX95" s="104"/>
      <c r="AY95" s="104"/>
      <c r="AZ95" s="104"/>
      <c r="BA95" s="104"/>
      <c r="BB95" s="104"/>
      <c r="BC95" s="104"/>
      <c r="BD95" s="104"/>
      <c r="BE95" s="104"/>
      <c r="BF95" s="104"/>
      <c r="BG95" s="104"/>
      <c r="BH95" s="104"/>
      <c r="BI95" s="104"/>
      <c r="BJ95" s="104"/>
      <c r="BK95" s="104"/>
    </row>
    <row r="96" spans="1:63" s="40" customFormat="1" ht="12.75" x14ac:dyDescent="0.2">
      <c r="A96" s="104"/>
      <c r="B96" s="105"/>
      <c r="C96" s="104"/>
      <c r="D96" s="106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6"/>
      <c r="AJ96" s="106"/>
      <c r="AK96" s="106"/>
      <c r="AL96" s="104"/>
      <c r="AM96" s="104"/>
      <c r="AN96" s="104"/>
      <c r="AO96" s="104"/>
      <c r="AP96" s="104"/>
      <c r="AQ96" s="117"/>
      <c r="AR96" s="115"/>
      <c r="AS96" s="136"/>
      <c r="AT96" s="115"/>
      <c r="AU96" s="117"/>
      <c r="AV96" s="106"/>
      <c r="AW96" s="106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  <c r="BH96" s="104"/>
      <c r="BI96" s="104"/>
      <c r="BJ96" s="104"/>
      <c r="BK96" s="104"/>
    </row>
    <row r="97" spans="1:63" s="40" customFormat="1" ht="12.75" x14ac:dyDescent="0.2">
      <c r="A97" s="104"/>
      <c r="B97" s="105"/>
      <c r="C97" s="104"/>
      <c r="D97" s="106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6"/>
      <c r="AJ97" s="106"/>
      <c r="AK97" s="106"/>
      <c r="AL97" s="104"/>
      <c r="AM97" s="104"/>
      <c r="AN97" s="104"/>
      <c r="AO97" s="104"/>
      <c r="AP97" s="104"/>
      <c r="AQ97" s="117"/>
      <c r="AR97" s="115"/>
      <c r="AS97" s="136"/>
      <c r="AT97" s="115"/>
      <c r="AU97" s="116"/>
      <c r="AV97" s="106"/>
      <c r="AW97" s="106"/>
      <c r="AX97" s="104"/>
      <c r="AY97" s="104"/>
      <c r="AZ97" s="104"/>
      <c r="BA97" s="104"/>
      <c r="BB97" s="104"/>
      <c r="BC97" s="104"/>
      <c r="BD97" s="104"/>
      <c r="BE97" s="104"/>
      <c r="BF97" s="104"/>
      <c r="BG97" s="104"/>
      <c r="BH97" s="104"/>
      <c r="BI97" s="104"/>
      <c r="BJ97" s="104"/>
      <c r="BK97" s="104"/>
    </row>
    <row r="98" spans="1:63" s="40" customFormat="1" ht="12.75" x14ac:dyDescent="0.2">
      <c r="A98" s="104"/>
      <c r="B98" s="105"/>
      <c r="C98" s="104"/>
      <c r="D98" s="106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6"/>
      <c r="AJ98" s="106"/>
      <c r="AK98" s="106"/>
      <c r="AL98" s="104"/>
      <c r="AM98" s="104"/>
      <c r="AN98" s="104"/>
      <c r="AO98" s="104"/>
      <c r="AP98" s="104"/>
      <c r="AQ98" s="117"/>
      <c r="AR98" s="115"/>
      <c r="AS98" s="136"/>
      <c r="AT98" s="115"/>
      <c r="AU98" s="116"/>
      <c r="AV98" s="106"/>
      <c r="AW98" s="106"/>
      <c r="AX98" s="104"/>
      <c r="AY98" s="104"/>
      <c r="AZ98" s="104"/>
      <c r="BA98" s="104"/>
      <c r="BB98" s="104"/>
      <c r="BC98" s="104"/>
      <c r="BD98" s="104"/>
      <c r="BE98" s="104"/>
      <c r="BF98" s="104"/>
      <c r="BG98" s="104"/>
      <c r="BH98" s="104"/>
      <c r="BI98" s="104"/>
      <c r="BJ98" s="104"/>
      <c r="BK98" s="104"/>
    </row>
    <row r="99" spans="1:63" s="40" customFormat="1" ht="12.75" x14ac:dyDescent="0.2">
      <c r="A99" s="104"/>
      <c r="B99" s="105"/>
      <c r="C99" s="104"/>
      <c r="D99" s="106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6"/>
      <c r="AJ99" s="106"/>
      <c r="AK99" s="106"/>
      <c r="AL99" s="104"/>
      <c r="AM99" s="104"/>
      <c r="AN99" s="104"/>
      <c r="AO99" s="104"/>
      <c r="AP99" s="104"/>
      <c r="AQ99" s="117"/>
      <c r="AR99" s="115"/>
      <c r="AS99" s="136"/>
      <c r="AT99" s="115"/>
      <c r="AU99" s="116"/>
      <c r="AV99" s="106"/>
      <c r="AW99" s="106"/>
      <c r="AX99" s="104"/>
      <c r="AY99" s="104"/>
      <c r="AZ99" s="104"/>
      <c r="BA99" s="104"/>
      <c r="BB99" s="104"/>
      <c r="BC99" s="104"/>
      <c r="BD99" s="104"/>
      <c r="BE99" s="104"/>
      <c r="BF99" s="104"/>
      <c r="BG99" s="104"/>
      <c r="BH99" s="104"/>
      <c r="BI99" s="104"/>
      <c r="BJ99" s="104"/>
      <c r="BK99" s="104"/>
    </row>
    <row r="100" spans="1:63" s="40" customFormat="1" ht="12.75" x14ac:dyDescent="0.2">
      <c r="A100" s="104"/>
      <c r="B100" s="105"/>
      <c r="C100" s="104"/>
      <c r="D100" s="106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6"/>
      <c r="AJ100" s="106"/>
      <c r="AK100" s="106"/>
      <c r="AL100" s="104"/>
      <c r="AM100" s="104"/>
      <c r="AN100" s="104"/>
      <c r="AO100" s="104"/>
      <c r="AP100" s="104"/>
      <c r="AQ100" s="117"/>
      <c r="AR100" s="115"/>
      <c r="AS100" s="136"/>
      <c r="AT100" s="115"/>
      <c r="AU100" s="116"/>
      <c r="AV100" s="106"/>
      <c r="AW100" s="106"/>
      <c r="AX100" s="104"/>
      <c r="AY100" s="104"/>
      <c r="AZ100" s="104"/>
      <c r="BA100" s="104"/>
      <c r="BB100" s="104"/>
      <c r="BC100" s="104"/>
      <c r="BD100" s="104"/>
      <c r="BE100" s="104"/>
      <c r="BF100" s="104"/>
      <c r="BG100" s="104"/>
      <c r="BH100" s="104"/>
      <c r="BI100" s="104"/>
      <c r="BJ100" s="104"/>
      <c r="BK100" s="104"/>
    </row>
    <row r="101" spans="1:63" s="40" customFormat="1" ht="12.75" x14ac:dyDescent="0.2">
      <c r="A101" s="104"/>
      <c r="B101" s="105"/>
      <c r="C101" s="104"/>
      <c r="D101" s="106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6"/>
      <c r="AJ101" s="106"/>
      <c r="AK101" s="106"/>
      <c r="AL101" s="104"/>
      <c r="AM101" s="104"/>
      <c r="AN101" s="104"/>
      <c r="AO101" s="104"/>
      <c r="AP101" s="104"/>
      <c r="AQ101" s="117"/>
      <c r="AR101" s="115"/>
      <c r="AS101" s="136"/>
      <c r="AT101" s="115"/>
      <c r="AU101" s="116"/>
      <c r="AV101" s="106"/>
      <c r="AW101" s="106"/>
      <c r="AX101" s="104"/>
      <c r="AY101" s="104"/>
      <c r="AZ101" s="104"/>
      <c r="BA101" s="104"/>
      <c r="BB101" s="104"/>
      <c r="BC101" s="104"/>
      <c r="BD101" s="104"/>
      <c r="BE101" s="104"/>
      <c r="BF101" s="104"/>
      <c r="BG101" s="104"/>
      <c r="BH101" s="104"/>
      <c r="BI101" s="104"/>
      <c r="BJ101" s="104"/>
      <c r="BK101" s="104"/>
    </row>
    <row r="102" spans="1:63" s="40" customFormat="1" ht="12.75" x14ac:dyDescent="0.2">
      <c r="A102" s="104"/>
      <c r="B102" s="105"/>
      <c r="C102" s="104"/>
      <c r="D102" s="106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  <c r="AG102" s="104"/>
      <c r="AH102" s="104"/>
      <c r="AI102" s="106"/>
      <c r="AJ102" s="106"/>
      <c r="AK102" s="106"/>
      <c r="AL102" s="104"/>
      <c r="AM102" s="104"/>
      <c r="AN102" s="104"/>
      <c r="AO102" s="104"/>
      <c r="AP102" s="104"/>
      <c r="AQ102" s="117"/>
      <c r="AR102" s="115"/>
      <c r="AS102" s="137"/>
      <c r="AT102" s="115"/>
      <c r="AU102" s="116"/>
      <c r="AV102" s="106"/>
      <c r="AW102" s="106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  <c r="BH102" s="104"/>
      <c r="BI102" s="104"/>
      <c r="BJ102" s="104"/>
      <c r="BK102" s="104"/>
    </row>
    <row r="103" spans="1:63" s="40" customFormat="1" ht="12.75" x14ac:dyDescent="0.2">
      <c r="A103" s="104"/>
      <c r="B103" s="105"/>
      <c r="C103" s="104"/>
      <c r="D103" s="106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6"/>
      <c r="AJ103" s="106"/>
      <c r="AK103" s="106"/>
      <c r="AL103" s="104"/>
      <c r="AM103" s="104"/>
      <c r="AN103" s="104"/>
      <c r="AO103" s="104"/>
      <c r="AP103" s="104"/>
      <c r="AQ103" s="117"/>
      <c r="AR103" s="115"/>
      <c r="AS103" s="137"/>
      <c r="AT103" s="115"/>
      <c r="AU103" s="116"/>
      <c r="AV103" s="106"/>
      <c r="AW103" s="106"/>
      <c r="AX103" s="104"/>
      <c r="AY103" s="104"/>
      <c r="AZ103" s="104"/>
      <c r="BA103" s="104"/>
      <c r="BB103" s="104"/>
      <c r="BC103" s="104"/>
      <c r="BD103" s="104"/>
      <c r="BE103" s="104"/>
      <c r="BF103" s="104"/>
      <c r="BG103" s="104"/>
      <c r="BH103" s="104"/>
      <c r="BI103" s="104"/>
      <c r="BJ103" s="104"/>
      <c r="BK103" s="104"/>
    </row>
    <row r="104" spans="1:63" s="40" customFormat="1" ht="12.75" x14ac:dyDescent="0.2">
      <c r="A104" s="104"/>
      <c r="B104" s="105"/>
      <c r="C104" s="104"/>
      <c r="D104" s="106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6"/>
      <c r="AJ104" s="106"/>
      <c r="AK104" s="106"/>
      <c r="AL104" s="104"/>
      <c r="AM104" s="104"/>
      <c r="AN104" s="104"/>
      <c r="AO104" s="104"/>
      <c r="AP104" s="104"/>
      <c r="AQ104" s="117"/>
      <c r="AR104" s="115"/>
      <c r="AS104" s="136"/>
      <c r="AT104" s="115"/>
      <c r="AU104" s="116"/>
      <c r="AV104" s="106"/>
      <c r="AW104" s="106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</row>
    <row r="105" spans="1:63" s="40" customFormat="1" ht="12.75" x14ac:dyDescent="0.2">
      <c r="A105" s="104"/>
      <c r="B105" s="105"/>
      <c r="C105" s="104"/>
      <c r="D105" s="106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6"/>
      <c r="AJ105" s="106"/>
      <c r="AK105" s="106"/>
      <c r="AL105" s="104"/>
      <c r="AM105" s="104"/>
      <c r="AN105" s="104"/>
      <c r="AO105" s="104"/>
      <c r="AP105" s="104"/>
      <c r="AQ105" s="117"/>
      <c r="AR105" s="115"/>
      <c r="AS105" s="137"/>
      <c r="AT105" s="115"/>
      <c r="AU105" s="116"/>
      <c r="AV105" s="106"/>
      <c r="AW105" s="106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</row>
    <row r="106" spans="1:63" s="40" customFormat="1" ht="12.75" x14ac:dyDescent="0.2">
      <c r="A106" s="104"/>
      <c r="B106" s="105"/>
      <c r="C106" s="104"/>
      <c r="D106" s="106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6"/>
      <c r="AJ106" s="106"/>
      <c r="AK106" s="106"/>
      <c r="AL106" s="104"/>
      <c r="AM106" s="104"/>
      <c r="AN106" s="104"/>
      <c r="AO106" s="104"/>
      <c r="AP106" s="104"/>
      <c r="AQ106" s="117"/>
      <c r="AR106" s="115"/>
      <c r="AS106" s="137"/>
      <c r="AT106" s="115"/>
      <c r="AU106" s="116"/>
      <c r="AV106" s="106"/>
      <c r="AW106" s="106"/>
      <c r="AX106" s="104"/>
      <c r="AY106" s="104"/>
      <c r="AZ106" s="104"/>
      <c r="BA106" s="104"/>
      <c r="BB106" s="104"/>
      <c r="BC106" s="104"/>
      <c r="BD106" s="104"/>
      <c r="BE106" s="104"/>
      <c r="BF106" s="104"/>
      <c r="BG106" s="104"/>
      <c r="BH106" s="104"/>
      <c r="BI106" s="104"/>
      <c r="BJ106" s="104"/>
      <c r="BK106" s="104"/>
    </row>
    <row r="107" spans="1:63" s="40" customFormat="1" ht="12.75" x14ac:dyDescent="0.2">
      <c r="A107" s="104"/>
      <c r="B107" s="105"/>
      <c r="C107" s="104"/>
      <c r="D107" s="106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6"/>
      <c r="AJ107" s="106"/>
      <c r="AK107" s="106"/>
      <c r="AL107" s="104"/>
      <c r="AM107" s="104"/>
      <c r="AN107" s="104"/>
      <c r="AO107" s="104"/>
      <c r="AP107" s="104"/>
      <c r="AQ107" s="117"/>
      <c r="AR107" s="115"/>
      <c r="AS107" s="137"/>
      <c r="AT107" s="115"/>
      <c r="AU107" s="116"/>
      <c r="AV107" s="106"/>
      <c r="AW107" s="106"/>
      <c r="AX107" s="104"/>
      <c r="AY107" s="104"/>
      <c r="AZ107" s="104"/>
      <c r="BA107" s="104"/>
      <c r="BB107" s="104"/>
      <c r="BC107" s="104"/>
      <c r="BD107" s="104"/>
      <c r="BE107" s="104"/>
      <c r="BF107" s="104"/>
      <c r="BG107" s="104"/>
      <c r="BH107" s="104"/>
      <c r="BI107" s="104"/>
      <c r="BJ107" s="104"/>
      <c r="BK107" s="104"/>
    </row>
    <row r="108" spans="1:63" s="40" customFormat="1" ht="12.75" x14ac:dyDescent="0.2">
      <c r="A108" s="104"/>
      <c r="B108" s="105"/>
      <c r="C108" s="104"/>
      <c r="D108" s="106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6"/>
      <c r="AJ108" s="106"/>
      <c r="AK108" s="106"/>
      <c r="AL108" s="104"/>
      <c r="AM108" s="104"/>
      <c r="AN108" s="104"/>
      <c r="AO108" s="104"/>
      <c r="AP108" s="104"/>
      <c r="AQ108" s="117"/>
      <c r="AR108" s="115"/>
      <c r="AS108" s="137"/>
      <c r="AT108" s="115"/>
      <c r="AU108" s="117"/>
      <c r="AV108" s="106"/>
      <c r="AW108" s="106"/>
      <c r="AX108" s="104"/>
      <c r="AY108" s="104"/>
      <c r="AZ108" s="104"/>
      <c r="BA108" s="104"/>
      <c r="BB108" s="104"/>
      <c r="BC108" s="104"/>
      <c r="BD108" s="104"/>
      <c r="BE108" s="104"/>
      <c r="BF108" s="104"/>
      <c r="BG108" s="104"/>
      <c r="BH108" s="104"/>
      <c r="BI108" s="104"/>
      <c r="BJ108" s="104"/>
      <c r="BK108" s="104"/>
    </row>
    <row r="109" spans="1:63" s="40" customFormat="1" ht="12.75" x14ac:dyDescent="0.2">
      <c r="A109" s="104"/>
      <c r="B109" s="105"/>
      <c r="C109" s="104"/>
      <c r="D109" s="106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6"/>
      <c r="AJ109" s="106"/>
      <c r="AK109" s="106"/>
      <c r="AL109" s="104"/>
      <c r="AM109" s="104"/>
      <c r="AN109" s="104"/>
      <c r="AO109" s="104"/>
      <c r="AP109" s="104"/>
      <c r="AQ109" s="118"/>
      <c r="AR109" s="115"/>
      <c r="AS109" s="137"/>
      <c r="AT109" s="115"/>
      <c r="AU109" s="116"/>
      <c r="AV109" s="106"/>
      <c r="AW109" s="106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</row>
    <row r="110" spans="1:63" s="40" customFormat="1" ht="12.75" x14ac:dyDescent="0.2">
      <c r="A110" s="104"/>
      <c r="B110" s="105"/>
      <c r="C110" s="104"/>
      <c r="D110" s="106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6"/>
      <c r="AJ110" s="106"/>
      <c r="AK110" s="106"/>
      <c r="AL110" s="104"/>
      <c r="AM110" s="104"/>
      <c r="AN110" s="104"/>
      <c r="AO110" s="104"/>
      <c r="AP110" s="104"/>
      <c r="AQ110" s="118"/>
      <c r="AR110" s="115"/>
      <c r="AS110" s="137"/>
      <c r="AT110" s="115"/>
      <c r="AU110" s="116"/>
      <c r="AV110" s="106"/>
      <c r="AW110" s="106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</row>
    <row r="111" spans="1:63" s="40" customFormat="1" ht="12.75" x14ac:dyDescent="0.2">
      <c r="A111" s="104"/>
      <c r="B111" s="105"/>
      <c r="C111" s="104"/>
      <c r="D111" s="106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6"/>
      <c r="AJ111" s="106"/>
      <c r="AK111" s="106"/>
      <c r="AL111" s="104"/>
      <c r="AM111" s="104"/>
      <c r="AN111" s="104"/>
      <c r="AO111" s="104"/>
      <c r="AP111" s="104"/>
      <c r="AQ111" s="118"/>
      <c r="AR111" s="115"/>
      <c r="AS111" s="138"/>
      <c r="AT111" s="115"/>
      <c r="AU111" s="116"/>
      <c r="AV111" s="106"/>
      <c r="AW111" s="106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</row>
    <row r="112" spans="1:63" s="40" customFormat="1" ht="12.75" x14ac:dyDescent="0.2">
      <c r="A112" s="104"/>
      <c r="B112" s="105"/>
      <c r="C112" s="104"/>
      <c r="D112" s="106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6"/>
      <c r="AJ112" s="106"/>
      <c r="AK112" s="106"/>
      <c r="AL112" s="104"/>
      <c r="AM112" s="104"/>
      <c r="AN112" s="104"/>
      <c r="AO112" s="104"/>
      <c r="AP112" s="104"/>
      <c r="AQ112" s="118"/>
      <c r="AR112" s="115"/>
      <c r="AS112" s="137"/>
      <c r="AT112" s="115"/>
      <c r="AU112" s="119"/>
      <c r="AV112" s="106"/>
      <c r="AW112" s="106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</row>
    <row r="113" spans="1:63" s="40" customFormat="1" ht="12.75" x14ac:dyDescent="0.2">
      <c r="A113" s="104"/>
      <c r="B113" s="105"/>
      <c r="C113" s="104"/>
      <c r="D113" s="106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6"/>
      <c r="AJ113" s="106"/>
      <c r="AK113" s="106"/>
      <c r="AL113" s="104"/>
      <c r="AM113" s="104"/>
      <c r="AN113" s="104"/>
      <c r="AO113" s="104"/>
      <c r="AP113" s="104"/>
      <c r="AQ113" s="119"/>
      <c r="AR113" s="115"/>
      <c r="AS113" s="138"/>
      <c r="AT113" s="115"/>
      <c r="AU113" s="119"/>
      <c r="AV113" s="106"/>
      <c r="AW113" s="106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</row>
    <row r="114" spans="1:63" s="40" customFormat="1" ht="12.75" x14ac:dyDescent="0.2">
      <c r="A114" s="104"/>
      <c r="B114" s="105"/>
      <c r="C114" s="104"/>
      <c r="D114" s="106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6"/>
      <c r="AJ114" s="106"/>
      <c r="AK114" s="106"/>
      <c r="AL114" s="104"/>
      <c r="AM114" s="104"/>
      <c r="AN114" s="104"/>
      <c r="AO114" s="104"/>
      <c r="AP114" s="104"/>
      <c r="AQ114" s="118"/>
      <c r="AR114" s="118"/>
      <c r="AS114" s="138"/>
      <c r="AT114" s="118"/>
      <c r="AU114" s="119"/>
      <c r="AV114" s="106"/>
      <c r="AW114" s="106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</row>
    <row r="115" spans="1:63" s="40" customFormat="1" x14ac:dyDescent="0.2">
      <c r="A115" s="104"/>
      <c r="B115" s="105"/>
      <c r="C115" s="104"/>
      <c r="D115" s="106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6"/>
      <c r="AJ115" s="106"/>
      <c r="AK115" s="106"/>
      <c r="AL115" s="104"/>
      <c r="AM115" s="104"/>
      <c r="AN115" s="104"/>
      <c r="AO115" s="104"/>
      <c r="AP115" s="104"/>
      <c r="AQ115" s="104"/>
      <c r="AR115" s="104"/>
      <c r="AS115" s="138"/>
      <c r="AT115" s="106"/>
      <c r="AU115" s="104"/>
      <c r="AV115" s="106"/>
      <c r="AW115" s="106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</row>
    <row r="116" spans="1:63" s="40" customFormat="1" x14ac:dyDescent="0.2">
      <c r="A116" s="104"/>
      <c r="B116" s="105"/>
      <c r="C116" s="104"/>
      <c r="D116" s="106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6"/>
      <c r="AJ116" s="106"/>
      <c r="AK116" s="106"/>
      <c r="AL116" s="104"/>
      <c r="AM116" s="104"/>
      <c r="AN116" s="104"/>
      <c r="AO116" s="104"/>
      <c r="AP116" s="104"/>
      <c r="AQ116" s="104"/>
      <c r="AR116" s="104"/>
      <c r="AS116" s="138"/>
      <c r="AT116" s="106"/>
      <c r="AU116" s="104"/>
      <c r="AV116" s="106"/>
      <c r="AW116" s="106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</row>
    <row r="117" spans="1:63" s="40" customFormat="1" x14ac:dyDescent="0.2">
      <c r="A117" s="104"/>
      <c r="B117" s="105"/>
      <c r="C117" s="104"/>
      <c r="D117" s="106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6"/>
      <c r="AJ117" s="106"/>
      <c r="AK117" s="106"/>
      <c r="AL117" s="104"/>
      <c r="AM117" s="104"/>
      <c r="AN117" s="104"/>
      <c r="AO117" s="104"/>
      <c r="AP117" s="104"/>
      <c r="AQ117" s="104"/>
      <c r="AR117" s="104"/>
      <c r="AS117" s="136"/>
      <c r="AT117" s="106"/>
      <c r="AU117" s="104"/>
      <c r="AV117" s="106"/>
      <c r="AW117" s="106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</row>
    <row r="118" spans="1:63" s="40" customFormat="1" x14ac:dyDescent="0.2">
      <c r="A118" s="104"/>
      <c r="B118" s="105"/>
      <c r="C118" s="104"/>
      <c r="D118" s="106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6"/>
      <c r="AJ118" s="106"/>
      <c r="AK118" s="106"/>
      <c r="AL118" s="104"/>
      <c r="AM118" s="104"/>
      <c r="AN118" s="104"/>
      <c r="AO118" s="104"/>
      <c r="AP118" s="104"/>
      <c r="AQ118" s="104"/>
      <c r="AR118" s="104"/>
      <c r="AS118" s="138"/>
      <c r="AT118" s="106"/>
      <c r="AU118" s="104"/>
      <c r="AV118" s="106"/>
      <c r="AW118" s="106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</row>
    <row r="119" spans="1:63" s="40" customFormat="1" x14ac:dyDescent="0.2">
      <c r="A119" s="104"/>
      <c r="B119" s="105"/>
      <c r="C119" s="104"/>
      <c r="D119" s="106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6"/>
      <c r="AJ119" s="106"/>
      <c r="AK119" s="106"/>
      <c r="AL119" s="104"/>
      <c r="AM119" s="104"/>
      <c r="AN119" s="104"/>
      <c r="AO119" s="104"/>
      <c r="AP119" s="104"/>
      <c r="AQ119" s="104"/>
      <c r="AR119" s="104"/>
      <c r="AS119" s="136"/>
      <c r="AT119" s="106"/>
      <c r="AU119" s="104"/>
      <c r="AV119" s="106"/>
      <c r="AW119" s="106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</row>
    <row r="120" spans="1:63" s="40" customFormat="1" x14ac:dyDescent="0.2">
      <c r="A120" s="104"/>
      <c r="B120" s="105"/>
      <c r="C120" s="104"/>
      <c r="D120" s="106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6"/>
      <c r="AJ120" s="106"/>
      <c r="AK120" s="106"/>
      <c r="AL120" s="104"/>
      <c r="AM120" s="104"/>
      <c r="AN120" s="104"/>
      <c r="AO120" s="104"/>
      <c r="AP120" s="104"/>
      <c r="AQ120" s="104"/>
      <c r="AR120" s="104"/>
      <c r="AS120" s="137"/>
      <c r="AT120" s="106"/>
      <c r="AU120" s="104"/>
      <c r="AV120" s="106"/>
      <c r="AW120" s="106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</row>
    <row r="121" spans="1:63" s="40" customFormat="1" x14ac:dyDescent="0.2">
      <c r="A121" s="104"/>
      <c r="B121" s="105"/>
      <c r="C121" s="104"/>
      <c r="D121" s="106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6"/>
      <c r="AJ121" s="106"/>
      <c r="AK121" s="106"/>
      <c r="AL121" s="104"/>
      <c r="AM121" s="104"/>
      <c r="AN121" s="104"/>
      <c r="AO121" s="104"/>
      <c r="AP121" s="104"/>
      <c r="AQ121" s="104"/>
      <c r="AR121" s="104"/>
      <c r="AS121" s="138"/>
      <c r="AT121" s="106"/>
      <c r="AU121" s="104"/>
      <c r="AV121" s="106"/>
      <c r="AW121" s="106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</row>
    <row r="122" spans="1:63" s="40" customFormat="1" x14ac:dyDescent="0.2">
      <c r="A122" s="104"/>
      <c r="B122" s="105"/>
      <c r="C122" s="104"/>
      <c r="D122" s="106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6"/>
      <c r="AJ122" s="106"/>
      <c r="AK122" s="106"/>
      <c r="AL122" s="104"/>
      <c r="AM122" s="104"/>
      <c r="AN122" s="104"/>
      <c r="AO122" s="104"/>
      <c r="AP122" s="104"/>
      <c r="AQ122" s="104"/>
      <c r="AR122" s="104"/>
      <c r="AS122" s="138"/>
      <c r="AT122" s="106"/>
      <c r="AU122" s="104"/>
      <c r="AV122" s="106"/>
      <c r="AW122" s="106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</row>
    <row r="123" spans="1:63" s="40" customFormat="1" x14ac:dyDescent="0.2">
      <c r="A123" s="104"/>
      <c r="B123" s="105"/>
      <c r="C123" s="104"/>
      <c r="D123" s="106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6"/>
      <c r="AJ123" s="106"/>
      <c r="AK123" s="106"/>
      <c r="AL123" s="104"/>
      <c r="AM123" s="104"/>
      <c r="AN123" s="104"/>
      <c r="AO123" s="104"/>
      <c r="AP123" s="104"/>
      <c r="AQ123" s="104"/>
      <c r="AR123" s="104"/>
      <c r="AS123" s="106"/>
      <c r="AT123" s="106"/>
      <c r="AU123" s="104"/>
      <c r="AV123" s="106"/>
      <c r="AW123" s="106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</row>
    <row r="124" spans="1:63" s="40" customFormat="1" x14ac:dyDescent="0.2">
      <c r="A124" s="104"/>
      <c r="B124" s="105"/>
      <c r="C124" s="104"/>
      <c r="D124" s="106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6"/>
      <c r="AJ124" s="106"/>
      <c r="AK124" s="106"/>
      <c r="AL124" s="104"/>
      <c r="AM124" s="104"/>
      <c r="AN124" s="104"/>
      <c r="AO124" s="104"/>
      <c r="AP124" s="104"/>
      <c r="AQ124" s="104"/>
      <c r="AR124" s="104"/>
      <c r="AS124" s="106"/>
      <c r="AT124" s="106"/>
      <c r="AU124" s="104"/>
      <c r="AV124" s="106"/>
      <c r="AW124" s="106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</row>
    <row r="125" spans="1:63" s="40" customFormat="1" x14ac:dyDescent="0.2">
      <c r="A125" s="104"/>
      <c r="B125" s="105"/>
      <c r="C125" s="104"/>
      <c r="D125" s="106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6"/>
      <c r="AJ125" s="106"/>
      <c r="AK125" s="106"/>
      <c r="AL125" s="104"/>
      <c r="AM125" s="104"/>
      <c r="AN125" s="104"/>
      <c r="AO125" s="104"/>
      <c r="AP125" s="104"/>
      <c r="AQ125" s="104"/>
      <c r="AR125" s="104"/>
      <c r="AS125" s="106"/>
      <c r="AT125" s="106"/>
      <c r="AU125" s="104"/>
      <c r="AV125" s="106"/>
      <c r="AW125" s="106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</row>
    <row r="126" spans="1:63" s="40" customFormat="1" x14ac:dyDescent="0.2">
      <c r="A126" s="104"/>
      <c r="B126" s="105"/>
      <c r="C126" s="104"/>
      <c r="D126" s="106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6"/>
      <c r="AJ126" s="106"/>
      <c r="AK126" s="106"/>
      <c r="AL126" s="104"/>
      <c r="AM126" s="104"/>
      <c r="AN126" s="104"/>
      <c r="AO126" s="104"/>
      <c r="AP126" s="104"/>
      <c r="AQ126" s="104"/>
      <c r="AR126" s="104"/>
      <c r="AS126" s="106"/>
      <c r="AT126" s="106"/>
      <c r="AU126" s="104"/>
      <c r="AV126" s="106"/>
      <c r="AW126" s="106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</row>
    <row r="127" spans="1:63" s="40" customFormat="1" x14ac:dyDescent="0.2">
      <c r="A127" s="104"/>
      <c r="B127" s="105"/>
      <c r="C127" s="104"/>
      <c r="D127" s="106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6"/>
      <c r="AJ127" s="106"/>
      <c r="AK127" s="106"/>
      <c r="AL127" s="104"/>
      <c r="AM127" s="104"/>
      <c r="AN127" s="104"/>
      <c r="AO127" s="104"/>
      <c r="AP127" s="104"/>
      <c r="AQ127" s="104"/>
      <c r="AR127" s="104"/>
      <c r="AS127" s="106"/>
      <c r="AT127" s="106"/>
      <c r="AU127" s="104"/>
      <c r="AV127" s="106"/>
      <c r="AW127" s="106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</row>
    <row r="128" spans="1:63" s="40" customFormat="1" x14ac:dyDescent="0.2">
      <c r="A128" s="104"/>
      <c r="B128" s="105"/>
      <c r="C128" s="104"/>
      <c r="D128" s="106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6"/>
      <c r="AJ128" s="106"/>
      <c r="AK128" s="106"/>
      <c r="AL128" s="104"/>
      <c r="AM128" s="104"/>
      <c r="AN128" s="104"/>
      <c r="AO128" s="104"/>
      <c r="AP128" s="104"/>
      <c r="AQ128" s="104"/>
      <c r="AR128" s="104"/>
      <c r="AS128" s="106"/>
      <c r="AT128" s="106"/>
      <c r="AU128" s="104"/>
      <c r="AV128" s="106"/>
      <c r="AW128" s="106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</row>
    <row r="129" spans="1:63" s="40" customFormat="1" x14ac:dyDescent="0.2">
      <c r="A129" s="104"/>
      <c r="B129" s="105"/>
      <c r="C129" s="104"/>
      <c r="D129" s="106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6"/>
      <c r="AJ129" s="106"/>
      <c r="AK129" s="106"/>
      <c r="AL129" s="104"/>
      <c r="AM129" s="104"/>
      <c r="AN129" s="104"/>
      <c r="AO129" s="104"/>
      <c r="AP129" s="104"/>
      <c r="AQ129" s="104"/>
      <c r="AR129" s="104"/>
      <c r="AS129" s="106"/>
      <c r="AT129" s="106"/>
      <c r="AU129" s="104"/>
      <c r="AV129" s="106"/>
      <c r="AW129" s="106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</row>
    <row r="130" spans="1:63" s="40" customFormat="1" x14ac:dyDescent="0.2">
      <c r="A130" s="104"/>
      <c r="B130" s="105"/>
      <c r="C130" s="104"/>
      <c r="D130" s="106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6"/>
      <c r="AJ130" s="106"/>
      <c r="AK130" s="106"/>
      <c r="AL130" s="104"/>
      <c r="AM130" s="104"/>
      <c r="AN130" s="104"/>
      <c r="AO130" s="104"/>
      <c r="AP130" s="104"/>
      <c r="AQ130" s="104"/>
      <c r="AR130" s="104"/>
      <c r="AS130" s="106"/>
      <c r="AT130" s="106"/>
      <c r="AU130" s="104"/>
      <c r="AV130" s="106"/>
      <c r="AW130" s="106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</row>
    <row r="131" spans="1:63" s="40" customFormat="1" x14ac:dyDescent="0.2">
      <c r="A131" s="104"/>
      <c r="B131" s="105"/>
      <c r="C131" s="104"/>
      <c r="D131" s="106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6"/>
      <c r="AJ131" s="106"/>
      <c r="AK131" s="106"/>
      <c r="AL131" s="104"/>
      <c r="AM131" s="104"/>
      <c r="AN131" s="104"/>
      <c r="AO131" s="104"/>
      <c r="AP131" s="104"/>
      <c r="AQ131" s="104"/>
      <c r="AR131" s="104"/>
      <c r="AS131" s="106"/>
      <c r="AT131" s="106"/>
      <c r="AU131" s="104"/>
      <c r="AV131" s="106"/>
      <c r="AW131" s="106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</row>
    <row r="132" spans="1:63" s="40" customFormat="1" x14ac:dyDescent="0.2">
      <c r="A132" s="104"/>
      <c r="B132" s="105"/>
      <c r="C132" s="104"/>
      <c r="D132" s="106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6"/>
      <c r="AJ132" s="106"/>
      <c r="AK132" s="106"/>
      <c r="AL132" s="104"/>
      <c r="AM132" s="104"/>
      <c r="AN132" s="104"/>
      <c r="AO132" s="104"/>
      <c r="AP132" s="104"/>
      <c r="AQ132" s="104"/>
      <c r="AR132" s="104"/>
      <c r="AS132" s="106"/>
      <c r="AT132" s="106"/>
      <c r="AU132" s="104"/>
      <c r="AV132" s="106"/>
      <c r="AW132" s="106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</row>
    <row r="133" spans="1:63" s="40" customFormat="1" x14ac:dyDescent="0.2">
      <c r="A133" s="104"/>
      <c r="B133" s="105"/>
      <c r="C133" s="104"/>
      <c r="D133" s="106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6"/>
      <c r="AJ133" s="106"/>
      <c r="AK133" s="106"/>
      <c r="AL133" s="104"/>
      <c r="AM133" s="104"/>
      <c r="AN133" s="104"/>
      <c r="AO133" s="104"/>
      <c r="AP133" s="104"/>
      <c r="AQ133" s="104"/>
      <c r="AR133" s="104"/>
      <c r="AS133" s="106"/>
      <c r="AT133" s="106"/>
      <c r="AU133" s="104"/>
      <c r="AV133" s="106"/>
      <c r="AW133" s="106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</row>
    <row r="134" spans="1:63" s="40" customFormat="1" x14ac:dyDescent="0.2">
      <c r="A134" s="104"/>
      <c r="B134" s="105"/>
      <c r="C134" s="104"/>
      <c r="D134" s="106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6"/>
      <c r="AJ134" s="106"/>
      <c r="AK134" s="106"/>
      <c r="AL134" s="104"/>
      <c r="AM134" s="104"/>
      <c r="AN134" s="104"/>
      <c r="AO134" s="104"/>
      <c r="AP134" s="104"/>
      <c r="AQ134" s="104"/>
      <c r="AR134" s="104"/>
      <c r="AS134" s="106"/>
      <c r="AT134" s="106"/>
      <c r="AU134" s="104"/>
      <c r="AV134" s="106"/>
      <c r="AW134" s="106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</row>
    <row r="135" spans="1:63" s="40" customFormat="1" x14ac:dyDescent="0.2">
      <c r="A135" s="104"/>
      <c r="B135" s="105"/>
      <c r="C135" s="104"/>
      <c r="D135" s="106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6"/>
      <c r="AJ135" s="106"/>
      <c r="AK135" s="106"/>
      <c r="AL135" s="104"/>
      <c r="AM135" s="104"/>
      <c r="AN135" s="104"/>
      <c r="AO135" s="104"/>
      <c r="AP135" s="104"/>
      <c r="AQ135" s="104"/>
      <c r="AR135" s="104"/>
      <c r="AS135" s="106"/>
      <c r="AT135" s="106"/>
      <c r="AU135" s="104"/>
      <c r="AV135" s="106"/>
      <c r="AW135" s="106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</row>
    <row r="136" spans="1:63" s="40" customFormat="1" x14ac:dyDescent="0.2">
      <c r="A136" s="104"/>
      <c r="B136" s="105"/>
      <c r="C136" s="104"/>
      <c r="D136" s="106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6"/>
      <c r="AJ136" s="106"/>
      <c r="AK136" s="106"/>
      <c r="AL136" s="104"/>
      <c r="AM136" s="104"/>
      <c r="AN136" s="104"/>
      <c r="AO136" s="104"/>
      <c r="AP136" s="104"/>
      <c r="AQ136" s="104"/>
      <c r="AR136" s="104"/>
      <c r="AS136" s="106"/>
      <c r="AT136" s="106"/>
      <c r="AU136" s="104"/>
      <c r="AV136" s="106"/>
      <c r="AW136" s="106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</row>
    <row r="137" spans="1:63" s="40" customFormat="1" x14ac:dyDescent="0.2">
      <c r="A137" s="104"/>
      <c r="B137" s="105"/>
      <c r="C137" s="104"/>
      <c r="D137" s="106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6"/>
      <c r="AJ137" s="106"/>
      <c r="AK137" s="106"/>
      <c r="AL137" s="104"/>
      <c r="AM137" s="104"/>
      <c r="AN137" s="104"/>
      <c r="AO137" s="104"/>
      <c r="AP137" s="104"/>
      <c r="AQ137" s="104"/>
      <c r="AR137" s="104"/>
      <c r="AS137" s="106"/>
      <c r="AT137" s="106"/>
      <c r="AU137" s="104"/>
      <c r="AV137" s="106"/>
      <c r="AW137" s="106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</row>
    <row r="138" spans="1:63" s="40" customFormat="1" x14ac:dyDescent="0.2">
      <c r="A138" s="104"/>
      <c r="B138" s="105"/>
      <c r="C138" s="104"/>
      <c r="D138" s="106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6"/>
      <c r="AJ138" s="106"/>
      <c r="AK138" s="106"/>
      <c r="AL138" s="104"/>
      <c r="AM138" s="104"/>
      <c r="AN138" s="104"/>
      <c r="AO138" s="104"/>
      <c r="AP138" s="104"/>
      <c r="AQ138" s="104"/>
      <c r="AR138" s="104"/>
      <c r="AS138" s="106"/>
      <c r="AT138" s="106"/>
      <c r="AU138" s="104"/>
      <c r="AV138" s="106"/>
      <c r="AW138" s="106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</row>
    <row r="139" spans="1:63" s="40" customFormat="1" x14ac:dyDescent="0.2">
      <c r="A139" s="104"/>
      <c r="B139" s="105"/>
      <c r="C139" s="104"/>
      <c r="D139" s="106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6"/>
      <c r="AJ139" s="106"/>
      <c r="AK139" s="106"/>
      <c r="AL139" s="104"/>
      <c r="AM139" s="104"/>
      <c r="AN139" s="104"/>
      <c r="AO139" s="104"/>
      <c r="AP139" s="104"/>
      <c r="AQ139" s="104"/>
      <c r="AR139" s="104"/>
      <c r="AS139" s="106"/>
      <c r="AT139" s="106"/>
      <c r="AU139" s="104"/>
      <c r="AV139" s="106"/>
      <c r="AW139" s="106"/>
      <c r="AX139" s="104"/>
      <c r="AY139" s="104"/>
      <c r="AZ139" s="104"/>
      <c r="BA139" s="104"/>
      <c r="BB139" s="104"/>
      <c r="BC139" s="104"/>
      <c r="BD139" s="104"/>
      <c r="BE139" s="104"/>
      <c r="BF139" s="104"/>
      <c r="BG139" s="104"/>
      <c r="BH139" s="104"/>
      <c r="BI139" s="104"/>
      <c r="BJ139" s="104"/>
      <c r="BK139" s="104"/>
    </row>
    <row r="140" spans="1:63" s="40" customFormat="1" x14ac:dyDescent="0.2">
      <c r="A140" s="104"/>
      <c r="B140" s="105"/>
      <c r="C140" s="104"/>
      <c r="D140" s="106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04"/>
      <c r="AH140" s="104"/>
      <c r="AI140" s="106"/>
      <c r="AJ140" s="106"/>
      <c r="AK140" s="106"/>
      <c r="AL140" s="104"/>
      <c r="AM140" s="104"/>
      <c r="AN140" s="104"/>
      <c r="AO140" s="104"/>
      <c r="AP140" s="104"/>
      <c r="AQ140" s="104"/>
      <c r="AR140" s="104"/>
      <c r="AS140" s="106"/>
      <c r="AT140" s="106"/>
      <c r="AU140" s="104"/>
      <c r="AV140" s="106"/>
      <c r="AW140" s="106"/>
      <c r="AX140" s="104"/>
      <c r="AY140" s="104"/>
      <c r="AZ140" s="104"/>
      <c r="BA140" s="104"/>
      <c r="BB140" s="104"/>
      <c r="BC140" s="104"/>
      <c r="BD140" s="104"/>
      <c r="BE140" s="104"/>
      <c r="BF140" s="104"/>
      <c r="BG140" s="104"/>
      <c r="BH140" s="104"/>
      <c r="BI140" s="104"/>
      <c r="BJ140" s="104"/>
      <c r="BK140" s="104"/>
    </row>
    <row r="141" spans="1:63" s="40" customFormat="1" x14ac:dyDescent="0.2">
      <c r="A141" s="104"/>
      <c r="B141" s="105"/>
      <c r="C141" s="104"/>
      <c r="D141" s="106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6"/>
      <c r="AJ141" s="106"/>
      <c r="AK141" s="106"/>
      <c r="AL141" s="104"/>
      <c r="AM141" s="104"/>
      <c r="AN141" s="104"/>
      <c r="AO141" s="104"/>
      <c r="AP141" s="104"/>
      <c r="AQ141" s="104"/>
      <c r="AR141" s="104"/>
      <c r="AS141" s="106"/>
      <c r="AT141" s="106"/>
      <c r="AU141" s="104"/>
      <c r="AV141" s="106"/>
      <c r="AW141" s="106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</row>
    <row r="142" spans="1:63" s="40" customFormat="1" x14ac:dyDescent="0.2">
      <c r="A142" s="104"/>
      <c r="B142" s="105"/>
      <c r="C142" s="104"/>
      <c r="D142" s="106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04"/>
      <c r="AH142" s="104"/>
      <c r="AI142" s="106"/>
      <c r="AJ142" s="106"/>
      <c r="AK142" s="106"/>
      <c r="AL142" s="104"/>
      <c r="AM142" s="104"/>
      <c r="AN142" s="104"/>
      <c r="AO142" s="104"/>
      <c r="AP142" s="104"/>
      <c r="AQ142" s="104"/>
      <c r="AR142" s="104"/>
      <c r="AS142" s="106"/>
      <c r="AT142" s="106"/>
      <c r="AU142" s="104"/>
      <c r="AV142" s="106"/>
      <c r="AW142" s="106"/>
      <c r="AX142" s="104"/>
      <c r="AY142" s="104"/>
      <c r="AZ142" s="104"/>
      <c r="BA142" s="104"/>
      <c r="BB142" s="104"/>
      <c r="BC142" s="104"/>
      <c r="BD142" s="104"/>
      <c r="BE142" s="104"/>
      <c r="BF142" s="104"/>
      <c r="BG142" s="104"/>
      <c r="BH142" s="104"/>
      <c r="BI142" s="104"/>
      <c r="BJ142" s="104"/>
      <c r="BK142" s="104"/>
    </row>
    <row r="143" spans="1:63" s="40" customFormat="1" x14ac:dyDescent="0.2">
      <c r="A143" s="104"/>
      <c r="B143" s="105"/>
      <c r="C143" s="104"/>
      <c r="D143" s="106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6"/>
      <c r="AJ143" s="106"/>
      <c r="AK143" s="106"/>
      <c r="AL143" s="104"/>
      <c r="AM143" s="104"/>
      <c r="AN143" s="104"/>
      <c r="AO143" s="104"/>
      <c r="AP143" s="104"/>
      <c r="AQ143" s="104"/>
      <c r="AR143" s="104"/>
      <c r="AS143" s="106"/>
      <c r="AT143" s="106"/>
      <c r="AU143" s="104"/>
      <c r="AV143" s="106"/>
      <c r="AW143" s="106"/>
      <c r="AX143" s="104"/>
      <c r="AY143" s="104"/>
      <c r="AZ143" s="104"/>
      <c r="BA143" s="104"/>
      <c r="BB143" s="104"/>
      <c r="BC143" s="104"/>
      <c r="BD143" s="104"/>
      <c r="BE143" s="104"/>
      <c r="BF143" s="104"/>
      <c r="BG143" s="104"/>
      <c r="BH143" s="104"/>
      <c r="BI143" s="104"/>
      <c r="BJ143" s="104"/>
      <c r="BK143" s="104"/>
    </row>
    <row r="144" spans="1:63" s="40" customFormat="1" x14ac:dyDescent="0.2">
      <c r="A144" s="104"/>
      <c r="B144" s="105"/>
      <c r="C144" s="104"/>
      <c r="D144" s="106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104"/>
      <c r="AI144" s="106"/>
      <c r="AJ144" s="106"/>
      <c r="AK144" s="106"/>
      <c r="AL144" s="104"/>
      <c r="AM144" s="104"/>
      <c r="AN144" s="104"/>
      <c r="AO144" s="104"/>
      <c r="AP144" s="104"/>
      <c r="AQ144" s="104"/>
      <c r="AR144" s="104"/>
      <c r="AS144" s="106"/>
      <c r="AT144" s="106"/>
      <c r="AU144" s="104"/>
      <c r="AV144" s="106"/>
      <c r="AW144" s="106"/>
      <c r="AX144" s="104"/>
      <c r="AY144" s="104"/>
      <c r="AZ144" s="104"/>
      <c r="BA144" s="104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</row>
    <row r="145" spans="1:63" s="40" customFormat="1" x14ac:dyDescent="0.2">
      <c r="A145" s="104"/>
      <c r="B145" s="105"/>
      <c r="C145" s="104"/>
      <c r="D145" s="106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104"/>
      <c r="AI145" s="106"/>
      <c r="AJ145" s="106"/>
      <c r="AK145" s="106"/>
      <c r="AL145" s="104"/>
      <c r="AM145" s="104"/>
      <c r="AN145" s="104"/>
      <c r="AO145" s="104"/>
      <c r="AP145" s="104"/>
      <c r="AQ145" s="104"/>
      <c r="AR145" s="104"/>
      <c r="AS145" s="106"/>
      <c r="AT145" s="106"/>
      <c r="AU145" s="104"/>
      <c r="AV145" s="106"/>
      <c r="AW145" s="106"/>
      <c r="AX145" s="104"/>
      <c r="AY145" s="104"/>
      <c r="AZ145" s="104"/>
      <c r="BA145" s="104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</row>
    <row r="146" spans="1:63" s="40" customFormat="1" x14ac:dyDescent="0.2">
      <c r="A146" s="104"/>
      <c r="B146" s="105"/>
      <c r="C146" s="104"/>
      <c r="D146" s="106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104"/>
      <c r="AI146" s="106"/>
      <c r="AJ146" s="106"/>
      <c r="AK146" s="106"/>
      <c r="AL146" s="104"/>
      <c r="AM146" s="104"/>
      <c r="AN146" s="104"/>
      <c r="AO146" s="104"/>
      <c r="AP146" s="104"/>
      <c r="AQ146" s="104"/>
      <c r="AR146" s="104"/>
      <c r="AS146" s="106"/>
      <c r="AT146" s="106"/>
      <c r="AU146" s="104"/>
      <c r="AV146" s="106"/>
      <c r="AW146" s="106"/>
      <c r="AX146" s="104"/>
      <c r="AY146" s="104"/>
      <c r="AZ146" s="104"/>
      <c r="BA146" s="104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</row>
    <row r="147" spans="1:63" s="40" customFormat="1" x14ac:dyDescent="0.2">
      <c r="A147" s="104"/>
      <c r="B147" s="105"/>
      <c r="C147" s="104"/>
      <c r="D147" s="106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6"/>
      <c r="AJ147" s="106"/>
      <c r="AK147" s="106"/>
      <c r="AL147" s="104"/>
      <c r="AM147" s="104"/>
      <c r="AN147" s="104"/>
      <c r="AO147" s="104"/>
      <c r="AP147" s="104"/>
      <c r="AQ147" s="104"/>
      <c r="AR147" s="104"/>
      <c r="AS147" s="106"/>
      <c r="AT147" s="106"/>
      <c r="AU147" s="104"/>
      <c r="AV147" s="106"/>
      <c r="AW147" s="106"/>
      <c r="AX147" s="104"/>
      <c r="AY147" s="104"/>
      <c r="AZ147" s="104"/>
      <c r="BA147" s="104"/>
      <c r="BB147" s="104"/>
      <c r="BC147" s="104"/>
      <c r="BD147" s="104"/>
      <c r="BE147" s="104"/>
      <c r="BF147" s="104"/>
      <c r="BG147" s="104"/>
      <c r="BH147" s="104"/>
      <c r="BI147" s="104"/>
      <c r="BJ147" s="104"/>
      <c r="BK147" s="104"/>
    </row>
    <row r="148" spans="1:63" s="40" customFormat="1" x14ac:dyDescent="0.2">
      <c r="A148" s="104"/>
      <c r="B148" s="105"/>
      <c r="C148" s="104"/>
      <c r="D148" s="106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  <c r="AB148" s="104"/>
      <c r="AC148" s="104"/>
      <c r="AD148" s="104"/>
      <c r="AE148" s="104"/>
      <c r="AF148" s="104"/>
      <c r="AG148" s="104"/>
      <c r="AH148" s="104"/>
      <c r="AI148" s="106"/>
      <c r="AJ148" s="106"/>
      <c r="AK148" s="106"/>
      <c r="AL148" s="104"/>
      <c r="AM148" s="104"/>
      <c r="AN148" s="104"/>
      <c r="AO148" s="104"/>
      <c r="AP148" s="104"/>
      <c r="AQ148" s="104"/>
      <c r="AR148" s="104"/>
      <c r="AS148" s="106"/>
      <c r="AT148" s="106"/>
      <c r="AU148" s="104"/>
      <c r="AV148" s="106"/>
      <c r="AW148" s="106"/>
      <c r="AX148" s="104"/>
      <c r="AY148" s="104"/>
      <c r="AZ148" s="104"/>
      <c r="BA148" s="104"/>
      <c r="BB148" s="104"/>
      <c r="BC148" s="104"/>
      <c r="BD148" s="104"/>
      <c r="BE148" s="104"/>
      <c r="BF148" s="104"/>
      <c r="BG148" s="104"/>
      <c r="BH148" s="104"/>
      <c r="BI148" s="104"/>
      <c r="BJ148" s="104"/>
      <c r="BK148" s="104"/>
    </row>
    <row r="149" spans="1:63" s="40" customFormat="1" x14ac:dyDescent="0.2">
      <c r="A149" s="104"/>
      <c r="B149" s="105"/>
      <c r="C149" s="104"/>
      <c r="D149" s="106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6"/>
      <c r="AJ149" s="106"/>
      <c r="AK149" s="106"/>
      <c r="AL149" s="104"/>
      <c r="AM149" s="104"/>
      <c r="AN149" s="104"/>
      <c r="AO149" s="104"/>
      <c r="AP149" s="104"/>
      <c r="AQ149" s="104"/>
      <c r="AR149" s="104"/>
      <c r="AS149" s="106"/>
      <c r="AT149" s="106"/>
      <c r="AU149" s="104"/>
      <c r="AV149" s="106"/>
      <c r="AW149" s="106"/>
      <c r="AX149" s="104"/>
      <c r="AY149" s="104"/>
      <c r="AZ149" s="104"/>
      <c r="BA149" s="104"/>
      <c r="BB149" s="104"/>
      <c r="BC149" s="104"/>
      <c r="BD149" s="104"/>
      <c r="BE149" s="104"/>
      <c r="BF149" s="104"/>
      <c r="BG149" s="104"/>
      <c r="BH149" s="104"/>
      <c r="BI149" s="104"/>
      <c r="BJ149" s="104"/>
      <c r="BK149" s="104"/>
    </row>
    <row r="150" spans="1:63" s="40" customFormat="1" x14ac:dyDescent="0.2">
      <c r="A150" s="104"/>
      <c r="B150" s="105"/>
      <c r="C150" s="104"/>
      <c r="D150" s="106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  <c r="AA150" s="104"/>
      <c r="AB150" s="104"/>
      <c r="AC150" s="104"/>
      <c r="AD150" s="104"/>
      <c r="AE150" s="104"/>
      <c r="AF150" s="104"/>
      <c r="AG150" s="104"/>
      <c r="AH150" s="104"/>
      <c r="AI150" s="106"/>
      <c r="AJ150" s="106"/>
      <c r="AK150" s="106"/>
      <c r="AL150" s="104"/>
      <c r="AM150" s="104"/>
      <c r="AN150" s="104"/>
      <c r="AO150" s="104"/>
      <c r="AP150" s="104"/>
      <c r="AQ150" s="104"/>
      <c r="AR150" s="104"/>
      <c r="AS150" s="106"/>
      <c r="AT150" s="106"/>
      <c r="AU150" s="104"/>
      <c r="AV150" s="106"/>
      <c r="AW150" s="106"/>
      <c r="AX150" s="104"/>
      <c r="AY150" s="104"/>
      <c r="AZ150" s="104"/>
      <c r="BA150" s="104"/>
      <c r="BB150" s="104"/>
      <c r="BC150" s="104"/>
      <c r="BD150" s="104"/>
      <c r="BE150" s="104"/>
      <c r="BF150" s="104"/>
      <c r="BG150" s="104"/>
      <c r="BH150" s="104"/>
      <c r="BI150" s="104"/>
      <c r="BJ150" s="104"/>
      <c r="BK150" s="104"/>
    </row>
    <row r="151" spans="1:63" s="40" customFormat="1" x14ac:dyDescent="0.2">
      <c r="A151" s="104"/>
      <c r="B151" s="105"/>
      <c r="C151" s="104"/>
      <c r="D151" s="106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  <c r="AA151" s="104"/>
      <c r="AB151" s="104"/>
      <c r="AC151" s="104"/>
      <c r="AD151" s="104"/>
      <c r="AE151" s="104"/>
      <c r="AF151" s="104"/>
      <c r="AG151" s="104"/>
      <c r="AH151" s="104"/>
      <c r="AI151" s="106"/>
      <c r="AJ151" s="106"/>
      <c r="AK151" s="106"/>
      <c r="AL151" s="104"/>
      <c r="AM151" s="104"/>
      <c r="AN151" s="104"/>
      <c r="AO151" s="104"/>
      <c r="AP151" s="104"/>
      <c r="AQ151" s="104"/>
      <c r="AR151" s="104"/>
      <c r="AS151" s="106"/>
      <c r="AT151" s="106"/>
      <c r="AU151" s="104"/>
      <c r="AV151" s="106"/>
      <c r="AW151" s="106"/>
      <c r="AX151" s="104"/>
      <c r="AY151" s="104"/>
      <c r="AZ151" s="104"/>
      <c r="BA151" s="104"/>
      <c r="BB151" s="104"/>
      <c r="BC151" s="104"/>
      <c r="BD151" s="104"/>
      <c r="BE151" s="104"/>
      <c r="BF151" s="104"/>
      <c r="BG151" s="104"/>
      <c r="BH151" s="104"/>
      <c r="BI151" s="104"/>
      <c r="BJ151" s="104"/>
      <c r="BK151" s="104"/>
    </row>
    <row r="152" spans="1:63" s="40" customFormat="1" x14ac:dyDescent="0.2">
      <c r="A152" s="104"/>
      <c r="B152" s="105"/>
      <c r="C152" s="104"/>
      <c r="D152" s="106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4"/>
      <c r="AH152" s="104"/>
      <c r="AI152" s="106"/>
      <c r="AJ152" s="106"/>
      <c r="AK152" s="106"/>
      <c r="AL152" s="104"/>
      <c r="AM152" s="104"/>
      <c r="AN152" s="104"/>
      <c r="AO152" s="104"/>
      <c r="AP152" s="104"/>
      <c r="AQ152" s="104"/>
      <c r="AR152" s="104"/>
      <c r="AS152" s="106"/>
      <c r="AT152" s="106"/>
      <c r="AU152" s="104"/>
      <c r="AV152" s="106"/>
      <c r="AW152" s="106"/>
      <c r="AX152" s="104"/>
      <c r="AY152" s="104"/>
      <c r="AZ152" s="104"/>
      <c r="BA152" s="104"/>
      <c r="BB152" s="104"/>
      <c r="BC152" s="104"/>
      <c r="BD152" s="104"/>
      <c r="BE152" s="104"/>
      <c r="BF152" s="104"/>
      <c r="BG152" s="104"/>
      <c r="BH152" s="104"/>
      <c r="BI152" s="104"/>
      <c r="BJ152" s="104"/>
      <c r="BK152" s="104"/>
    </row>
    <row r="153" spans="1:63" s="40" customFormat="1" x14ac:dyDescent="0.2">
      <c r="A153" s="104"/>
      <c r="B153" s="105"/>
      <c r="C153" s="104"/>
      <c r="D153" s="106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4"/>
      <c r="AF153" s="104"/>
      <c r="AG153" s="104"/>
      <c r="AH153" s="104"/>
      <c r="AI153" s="106"/>
      <c r="AJ153" s="106"/>
      <c r="AK153" s="106"/>
      <c r="AL153" s="104"/>
      <c r="AM153" s="104"/>
      <c r="AN153" s="104"/>
      <c r="AO153" s="104"/>
      <c r="AP153" s="104"/>
      <c r="AQ153" s="104"/>
      <c r="AR153" s="104"/>
      <c r="AS153" s="106"/>
      <c r="AT153" s="106"/>
      <c r="AU153" s="104"/>
      <c r="AV153" s="106"/>
      <c r="AW153" s="106"/>
      <c r="AX153" s="104"/>
      <c r="AY153" s="104"/>
      <c r="AZ153" s="104"/>
      <c r="BA153" s="104"/>
      <c r="BB153" s="104"/>
      <c r="BC153" s="104"/>
      <c r="BD153" s="104"/>
      <c r="BE153" s="104"/>
      <c r="BF153" s="104"/>
      <c r="BG153" s="104"/>
      <c r="BH153" s="104"/>
      <c r="BI153" s="104"/>
      <c r="BJ153" s="104"/>
      <c r="BK153" s="104"/>
    </row>
    <row r="154" spans="1:63" s="40" customFormat="1" x14ac:dyDescent="0.2">
      <c r="A154" s="104"/>
      <c r="B154" s="105"/>
      <c r="C154" s="104"/>
      <c r="D154" s="106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  <c r="AA154" s="104"/>
      <c r="AB154" s="104"/>
      <c r="AC154" s="104"/>
      <c r="AD154" s="104"/>
      <c r="AE154" s="104"/>
      <c r="AF154" s="104"/>
      <c r="AG154" s="104"/>
      <c r="AH154" s="104"/>
      <c r="AI154" s="106"/>
      <c r="AJ154" s="106"/>
      <c r="AK154" s="106"/>
      <c r="AL154" s="104"/>
      <c r="AM154" s="104"/>
      <c r="AN154" s="104"/>
      <c r="AO154" s="104"/>
      <c r="AP154" s="104"/>
      <c r="AQ154" s="104"/>
      <c r="AR154" s="104"/>
      <c r="AS154" s="106"/>
      <c r="AT154" s="106"/>
      <c r="AU154" s="104"/>
      <c r="AV154" s="106"/>
      <c r="AW154" s="106"/>
      <c r="AX154" s="104"/>
      <c r="AY154" s="104"/>
      <c r="AZ154" s="104"/>
      <c r="BA154" s="104"/>
      <c r="BB154" s="104"/>
      <c r="BC154" s="104"/>
      <c r="BD154" s="104"/>
      <c r="BE154" s="104"/>
      <c r="BF154" s="104"/>
      <c r="BG154" s="104"/>
      <c r="BH154" s="104"/>
      <c r="BI154" s="104"/>
      <c r="BJ154" s="104"/>
      <c r="BK154" s="104"/>
    </row>
    <row r="155" spans="1:63" s="40" customFormat="1" x14ac:dyDescent="0.2">
      <c r="A155" s="104"/>
      <c r="B155" s="105"/>
      <c r="C155" s="104"/>
      <c r="D155" s="106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  <c r="AA155" s="104"/>
      <c r="AB155" s="104"/>
      <c r="AC155" s="104"/>
      <c r="AD155" s="104"/>
      <c r="AE155" s="104"/>
      <c r="AF155" s="104"/>
      <c r="AG155" s="104"/>
      <c r="AH155" s="104"/>
      <c r="AI155" s="106"/>
      <c r="AJ155" s="106"/>
      <c r="AK155" s="106"/>
      <c r="AL155" s="104"/>
      <c r="AM155" s="104"/>
      <c r="AN155" s="104"/>
      <c r="AO155" s="104"/>
      <c r="AP155" s="104"/>
      <c r="AQ155" s="104"/>
      <c r="AR155" s="104"/>
      <c r="AS155" s="106"/>
      <c r="AT155" s="106"/>
      <c r="AU155" s="104"/>
      <c r="AV155" s="106"/>
      <c r="AW155" s="106"/>
      <c r="AX155" s="104"/>
      <c r="AY155" s="104"/>
      <c r="AZ155" s="104"/>
      <c r="BA155" s="104"/>
      <c r="BB155" s="104"/>
      <c r="BC155" s="104"/>
      <c r="BD155" s="104"/>
      <c r="BE155" s="104"/>
      <c r="BF155" s="104"/>
      <c r="BG155" s="104"/>
      <c r="BH155" s="104"/>
      <c r="BI155" s="104"/>
      <c r="BJ155" s="104"/>
      <c r="BK155" s="104"/>
    </row>
    <row r="156" spans="1:63" s="40" customFormat="1" x14ac:dyDescent="0.2">
      <c r="A156" s="104"/>
      <c r="B156" s="105"/>
      <c r="C156" s="104"/>
      <c r="D156" s="106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6"/>
      <c r="AJ156" s="106"/>
      <c r="AK156" s="106"/>
      <c r="AL156" s="104"/>
      <c r="AM156" s="104"/>
      <c r="AN156" s="104"/>
      <c r="AO156" s="104"/>
      <c r="AP156" s="104"/>
      <c r="AQ156" s="104"/>
      <c r="AR156" s="104"/>
      <c r="AS156" s="106"/>
      <c r="AT156" s="106"/>
      <c r="AU156" s="104"/>
      <c r="AV156" s="106"/>
      <c r="AW156" s="106"/>
      <c r="AX156" s="104"/>
      <c r="AY156" s="104"/>
      <c r="AZ156" s="104"/>
      <c r="BA156" s="104"/>
      <c r="BB156" s="104"/>
      <c r="BC156" s="104"/>
      <c r="BD156" s="104"/>
      <c r="BE156" s="104"/>
      <c r="BF156" s="104"/>
      <c r="BG156" s="104"/>
      <c r="BH156" s="104"/>
      <c r="BI156" s="104"/>
      <c r="BJ156" s="104"/>
      <c r="BK156" s="104"/>
    </row>
    <row r="157" spans="1:63" s="40" customFormat="1" x14ac:dyDescent="0.2">
      <c r="A157" s="104"/>
      <c r="B157" s="105"/>
      <c r="C157" s="104"/>
      <c r="D157" s="106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6"/>
      <c r="AJ157" s="106"/>
      <c r="AK157" s="106"/>
      <c r="AL157" s="104"/>
      <c r="AM157" s="104"/>
      <c r="AN157" s="104"/>
      <c r="AO157" s="104"/>
      <c r="AP157" s="104"/>
      <c r="AQ157" s="104"/>
      <c r="AR157" s="104"/>
      <c r="AS157" s="106"/>
      <c r="AT157" s="106"/>
      <c r="AU157" s="104"/>
      <c r="AV157" s="106"/>
      <c r="AW157" s="106"/>
      <c r="AX157" s="104"/>
      <c r="AY157" s="104"/>
      <c r="AZ157" s="104"/>
      <c r="BA157" s="104"/>
      <c r="BB157" s="104"/>
      <c r="BC157" s="104"/>
      <c r="BD157" s="104"/>
      <c r="BE157" s="104"/>
      <c r="BF157" s="104"/>
      <c r="BG157" s="104"/>
      <c r="BH157" s="104"/>
      <c r="BI157" s="104"/>
      <c r="BJ157" s="104"/>
      <c r="BK157" s="104"/>
    </row>
    <row r="158" spans="1:63" s="40" customFormat="1" x14ac:dyDescent="0.2">
      <c r="B158" s="57"/>
      <c r="D158" s="42"/>
      <c r="AI158" s="42"/>
      <c r="AJ158" s="42"/>
      <c r="AK158" s="42"/>
      <c r="AS158" s="42"/>
      <c r="AT158" s="42"/>
      <c r="AV158" s="42"/>
      <c r="AW158" s="42"/>
    </row>
    <row r="159" spans="1:63" s="40" customFormat="1" x14ac:dyDescent="0.2">
      <c r="B159" s="57"/>
      <c r="D159" s="42"/>
      <c r="AI159" s="42"/>
      <c r="AJ159" s="42"/>
      <c r="AK159" s="42"/>
      <c r="AS159" s="42"/>
      <c r="AT159" s="42"/>
      <c r="AV159" s="42"/>
      <c r="AW159" s="42"/>
    </row>
    <row r="160" spans="1:63" s="40" customFormat="1" x14ac:dyDescent="0.2">
      <c r="B160" s="57"/>
      <c r="D160" s="42"/>
      <c r="AI160" s="42"/>
      <c r="AJ160" s="42"/>
      <c r="AK160" s="42"/>
      <c r="AS160" s="42"/>
      <c r="AT160" s="42"/>
      <c r="AV160" s="42"/>
      <c r="AW160" s="42"/>
    </row>
    <row r="161" spans="2:49" s="40" customFormat="1" x14ac:dyDescent="0.2">
      <c r="B161" s="57"/>
      <c r="D161" s="42"/>
      <c r="AI161" s="42"/>
      <c r="AJ161" s="42"/>
      <c r="AK161" s="42"/>
      <c r="AS161" s="42"/>
      <c r="AT161" s="42"/>
      <c r="AV161" s="42"/>
      <c r="AW161" s="42"/>
    </row>
    <row r="162" spans="2:49" s="40" customFormat="1" x14ac:dyDescent="0.2">
      <c r="B162" s="57"/>
      <c r="D162" s="42"/>
      <c r="AI162" s="42"/>
      <c r="AJ162" s="42"/>
      <c r="AK162" s="42"/>
      <c r="AS162" s="42"/>
      <c r="AT162" s="42"/>
      <c r="AV162" s="42"/>
      <c r="AW162" s="42"/>
    </row>
    <row r="163" spans="2:49" s="40" customFormat="1" x14ac:dyDescent="0.2">
      <c r="B163" s="57"/>
      <c r="D163" s="42"/>
      <c r="AI163" s="42"/>
      <c r="AJ163" s="42"/>
      <c r="AK163" s="42"/>
      <c r="AS163" s="42"/>
      <c r="AT163" s="42"/>
      <c r="AV163" s="42"/>
      <c r="AW163" s="42"/>
    </row>
    <row r="164" spans="2:49" s="40" customFormat="1" x14ac:dyDescent="0.2">
      <c r="B164" s="57"/>
      <c r="D164" s="42"/>
      <c r="AI164" s="42"/>
      <c r="AJ164" s="42"/>
      <c r="AK164" s="42"/>
      <c r="AS164" s="42"/>
      <c r="AT164" s="42"/>
      <c r="AV164" s="42"/>
      <c r="AW164" s="42"/>
    </row>
    <row r="165" spans="2:49" s="40" customFormat="1" x14ac:dyDescent="0.2">
      <c r="B165" s="57"/>
      <c r="D165" s="42"/>
      <c r="AI165" s="42"/>
      <c r="AJ165" s="42"/>
      <c r="AK165" s="42"/>
      <c r="AS165" s="42"/>
      <c r="AT165" s="42"/>
      <c r="AV165" s="42"/>
      <c r="AW165" s="42"/>
    </row>
    <row r="166" spans="2:49" s="40" customFormat="1" x14ac:dyDescent="0.2">
      <c r="B166" s="57"/>
      <c r="D166" s="42"/>
      <c r="AI166" s="42"/>
      <c r="AJ166" s="42"/>
      <c r="AK166" s="42"/>
      <c r="AS166" s="42"/>
      <c r="AT166" s="42"/>
      <c r="AV166" s="42"/>
      <c r="AW166" s="42"/>
    </row>
    <row r="167" spans="2:49" s="40" customFormat="1" x14ac:dyDescent="0.2">
      <c r="B167" s="57"/>
      <c r="D167" s="42"/>
      <c r="AI167" s="42"/>
      <c r="AJ167" s="42"/>
      <c r="AK167" s="42"/>
      <c r="AS167" s="42"/>
      <c r="AT167" s="42"/>
      <c r="AV167" s="42"/>
      <c r="AW167" s="42"/>
    </row>
    <row r="168" spans="2:49" s="40" customFormat="1" x14ac:dyDescent="0.2">
      <c r="B168" s="57"/>
      <c r="D168" s="42"/>
      <c r="AI168" s="42"/>
      <c r="AJ168" s="42"/>
      <c r="AK168" s="42"/>
      <c r="AS168" s="42"/>
      <c r="AT168" s="42"/>
      <c r="AV168" s="42"/>
      <c r="AW168" s="42"/>
    </row>
    <row r="169" spans="2:49" s="40" customFormat="1" x14ac:dyDescent="0.2">
      <c r="B169" s="57"/>
      <c r="D169" s="42"/>
      <c r="AI169" s="42"/>
      <c r="AJ169" s="42"/>
      <c r="AK169" s="42"/>
      <c r="AS169" s="42"/>
      <c r="AT169" s="42"/>
      <c r="AV169" s="42"/>
      <c r="AW169" s="42"/>
    </row>
    <row r="170" spans="2:49" s="40" customFormat="1" x14ac:dyDescent="0.2">
      <c r="B170" s="57"/>
      <c r="D170" s="42"/>
      <c r="AI170" s="42"/>
      <c r="AJ170" s="42"/>
      <c r="AK170" s="42"/>
      <c r="AS170" s="42"/>
      <c r="AT170" s="42"/>
      <c r="AV170" s="42"/>
      <c r="AW170" s="42"/>
    </row>
    <row r="171" spans="2:49" s="40" customFormat="1" x14ac:dyDescent="0.2">
      <c r="B171" s="57"/>
      <c r="D171" s="42"/>
      <c r="AI171" s="42"/>
      <c r="AJ171" s="42"/>
      <c r="AK171" s="42"/>
      <c r="AS171" s="42"/>
      <c r="AT171" s="42"/>
      <c r="AV171" s="42"/>
      <c r="AW171" s="42"/>
    </row>
    <row r="172" spans="2:49" s="40" customFormat="1" x14ac:dyDescent="0.2">
      <c r="B172" s="57"/>
      <c r="D172" s="42"/>
      <c r="AI172" s="42"/>
      <c r="AJ172" s="42"/>
      <c r="AK172" s="42"/>
      <c r="AS172" s="42"/>
      <c r="AT172" s="42"/>
      <c r="AV172" s="42"/>
      <c r="AW172" s="42"/>
    </row>
    <row r="173" spans="2:49" s="40" customFormat="1" x14ac:dyDescent="0.2">
      <c r="B173" s="57"/>
      <c r="D173" s="42"/>
      <c r="AI173" s="42"/>
      <c r="AJ173" s="42"/>
      <c r="AK173" s="42"/>
      <c r="AS173" s="42"/>
      <c r="AT173" s="42"/>
      <c r="AV173" s="42"/>
      <c r="AW173" s="42"/>
    </row>
    <row r="174" spans="2:49" s="40" customFormat="1" x14ac:dyDescent="0.2">
      <c r="B174" s="57"/>
      <c r="D174" s="42"/>
      <c r="AI174" s="42"/>
      <c r="AJ174" s="42"/>
      <c r="AK174" s="42"/>
      <c r="AS174" s="42"/>
      <c r="AT174" s="42"/>
      <c r="AV174" s="42"/>
      <c r="AW174" s="42"/>
    </row>
    <row r="175" spans="2:49" s="40" customFormat="1" x14ac:dyDescent="0.2">
      <c r="B175" s="57"/>
      <c r="D175" s="42"/>
      <c r="AI175" s="42"/>
      <c r="AJ175" s="42"/>
      <c r="AK175" s="42"/>
      <c r="AS175" s="42"/>
      <c r="AT175" s="42"/>
      <c r="AV175" s="42"/>
      <c r="AW175" s="42"/>
    </row>
    <row r="176" spans="2:49" s="40" customFormat="1" x14ac:dyDescent="0.2">
      <c r="B176" s="57"/>
      <c r="D176" s="42"/>
      <c r="AI176" s="42"/>
      <c r="AJ176" s="42"/>
      <c r="AK176" s="42"/>
      <c r="AS176" s="42"/>
      <c r="AT176" s="42"/>
      <c r="AV176" s="42"/>
      <c r="AW176" s="42"/>
    </row>
    <row r="177" spans="2:49" s="40" customFormat="1" x14ac:dyDescent="0.2">
      <c r="B177" s="57"/>
      <c r="D177" s="42"/>
      <c r="AI177" s="42"/>
      <c r="AJ177" s="42"/>
      <c r="AK177" s="42"/>
      <c r="AS177" s="42"/>
      <c r="AT177" s="42"/>
      <c r="AV177" s="42"/>
      <c r="AW177" s="42"/>
    </row>
    <row r="178" spans="2:49" s="40" customFormat="1" x14ac:dyDescent="0.2">
      <c r="B178" s="57"/>
      <c r="D178" s="42"/>
      <c r="AI178" s="42"/>
      <c r="AJ178" s="42"/>
      <c r="AK178" s="42"/>
      <c r="AS178" s="42"/>
      <c r="AT178" s="42"/>
      <c r="AV178" s="42"/>
      <c r="AW178" s="42"/>
    </row>
    <row r="179" spans="2:49" s="40" customFormat="1" x14ac:dyDescent="0.2">
      <c r="B179" s="57"/>
      <c r="D179" s="42"/>
      <c r="AI179" s="42"/>
      <c r="AJ179" s="42"/>
      <c r="AK179" s="42"/>
      <c r="AS179" s="42"/>
      <c r="AT179" s="42"/>
      <c r="AV179" s="42"/>
      <c r="AW179" s="42"/>
    </row>
    <row r="180" spans="2:49" s="40" customFormat="1" x14ac:dyDescent="0.2">
      <c r="B180" s="57"/>
      <c r="D180" s="42"/>
      <c r="AI180" s="42"/>
      <c r="AJ180" s="42"/>
      <c r="AK180" s="42"/>
      <c r="AS180" s="42"/>
      <c r="AT180" s="42"/>
      <c r="AV180" s="42"/>
      <c r="AW180" s="42"/>
    </row>
    <row r="181" spans="2:49" s="40" customFormat="1" x14ac:dyDescent="0.2">
      <c r="B181" s="57"/>
      <c r="D181" s="42"/>
      <c r="AI181" s="42"/>
      <c r="AJ181" s="42"/>
      <c r="AK181" s="42"/>
      <c r="AS181" s="42"/>
      <c r="AT181" s="42"/>
      <c r="AV181" s="42"/>
      <c r="AW181" s="42"/>
    </row>
    <row r="182" spans="2:49" s="40" customFormat="1" x14ac:dyDescent="0.2">
      <c r="B182" s="57"/>
      <c r="D182" s="42"/>
      <c r="AI182" s="42"/>
      <c r="AJ182" s="42"/>
      <c r="AK182" s="42"/>
      <c r="AS182" s="42"/>
      <c r="AT182" s="42"/>
      <c r="AV182" s="42"/>
      <c r="AW182" s="42"/>
    </row>
    <row r="183" spans="2:49" s="40" customFormat="1" x14ac:dyDescent="0.2">
      <c r="B183" s="57"/>
      <c r="D183" s="42"/>
      <c r="AI183" s="42"/>
      <c r="AJ183" s="42"/>
      <c r="AK183" s="42"/>
      <c r="AS183" s="42"/>
      <c r="AT183" s="42"/>
      <c r="AV183" s="42"/>
      <c r="AW183" s="42"/>
    </row>
    <row r="184" spans="2:49" s="40" customFormat="1" x14ac:dyDescent="0.2">
      <c r="B184" s="57"/>
      <c r="D184" s="42"/>
      <c r="AI184" s="42"/>
      <c r="AJ184" s="42"/>
      <c r="AK184" s="42"/>
      <c r="AS184" s="42"/>
      <c r="AT184" s="42"/>
      <c r="AV184" s="42"/>
      <c r="AW184" s="42"/>
    </row>
    <row r="185" spans="2:49" s="40" customFormat="1" x14ac:dyDescent="0.2">
      <c r="B185" s="57"/>
      <c r="D185" s="42"/>
      <c r="AI185" s="42"/>
      <c r="AJ185" s="42"/>
      <c r="AK185" s="42"/>
      <c r="AS185" s="42"/>
      <c r="AT185" s="42"/>
      <c r="AV185" s="42"/>
      <c r="AW185" s="42"/>
    </row>
    <row r="186" spans="2:49" s="40" customFormat="1" x14ac:dyDescent="0.2">
      <c r="B186" s="57"/>
      <c r="D186" s="42"/>
      <c r="AI186" s="42"/>
      <c r="AJ186" s="42"/>
      <c r="AK186" s="42"/>
      <c r="AS186" s="42"/>
      <c r="AT186" s="42"/>
      <c r="AV186" s="42"/>
      <c r="AW186" s="42"/>
    </row>
    <row r="187" spans="2:49" s="40" customFormat="1" x14ac:dyDescent="0.2">
      <c r="B187" s="57"/>
      <c r="D187" s="42"/>
      <c r="AI187" s="42"/>
      <c r="AJ187" s="42"/>
      <c r="AK187" s="42"/>
      <c r="AS187" s="42"/>
      <c r="AT187" s="42"/>
      <c r="AV187" s="42"/>
      <c r="AW187" s="42"/>
    </row>
    <row r="188" spans="2:49" s="40" customFormat="1" x14ac:dyDescent="0.2">
      <c r="B188" s="57"/>
      <c r="D188" s="42"/>
      <c r="AI188" s="42"/>
      <c r="AJ188" s="42"/>
      <c r="AK188" s="42"/>
      <c r="AS188" s="42"/>
      <c r="AT188" s="42"/>
      <c r="AV188" s="42"/>
      <c r="AW188" s="42"/>
    </row>
    <row r="189" spans="2:49" s="40" customFormat="1" x14ac:dyDescent="0.2">
      <c r="B189" s="57"/>
      <c r="D189" s="42"/>
      <c r="AI189" s="42"/>
      <c r="AJ189" s="42"/>
      <c r="AK189" s="42"/>
      <c r="AS189" s="42"/>
      <c r="AT189" s="42"/>
      <c r="AV189" s="42"/>
      <c r="AW189" s="42"/>
    </row>
    <row r="190" spans="2:49" s="40" customFormat="1" x14ac:dyDescent="0.2">
      <c r="B190" s="57"/>
      <c r="D190" s="42"/>
      <c r="AI190" s="42"/>
      <c r="AJ190" s="42"/>
      <c r="AK190" s="42"/>
      <c r="AS190" s="42"/>
      <c r="AT190" s="42"/>
      <c r="AV190" s="42"/>
      <c r="AW190" s="42"/>
    </row>
    <row r="191" spans="2:49" s="40" customFormat="1" x14ac:dyDescent="0.2">
      <c r="B191" s="57"/>
      <c r="D191" s="42"/>
      <c r="AI191" s="42"/>
      <c r="AJ191" s="42"/>
      <c r="AK191" s="42"/>
      <c r="AS191" s="42"/>
      <c r="AT191" s="42"/>
      <c r="AV191" s="42"/>
      <c r="AW191" s="42"/>
    </row>
    <row r="192" spans="2:49" s="40" customFormat="1" x14ac:dyDescent="0.2">
      <c r="B192" s="57"/>
      <c r="D192" s="42"/>
      <c r="AI192" s="42"/>
      <c r="AJ192" s="42"/>
      <c r="AK192" s="42"/>
      <c r="AS192" s="42"/>
      <c r="AT192" s="42"/>
      <c r="AV192" s="42"/>
      <c r="AW192" s="42"/>
    </row>
    <row r="193" spans="2:49" s="40" customFormat="1" x14ac:dyDescent="0.2">
      <c r="B193" s="57"/>
      <c r="D193" s="42"/>
      <c r="AI193" s="42"/>
      <c r="AJ193" s="42"/>
      <c r="AK193" s="42"/>
      <c r="AS193" s="42"/>
      <c r="AT193" s="42"/>
      <c r="AV193" s="42"/>
      <c r="AW193" s="42"/>
    </row>
    <row r="194" spans="2:49" s="40" customFormat="1" x14ac:dyDescent="0.2">
      <c r="B194" s="57"/>
      <c r="D194" s="42"/>
      <c r="AI194" s="42"/>
      <c r="AJ194" s="42"/>
      <c r="AK194" s="42"/>
      <c r="AS194" s="42"/>
      <c r="AT194" s="42"/>
      <c r="AV194" s="42"/>
      <c r="AW194" s="42"/>
    </row>
    <row r="195" spans="2:49" s="40" customFormat="1" x14ac:dyDescent="0.2">
      <c r="B195" s="57"/>
      <c r="D195" s="42"/>
      <c r="AI195" s="42"/>
      <c r="AJ195" s="42"/>
      <c r="AK195" s="42"/>
      <c r="AS195" s="42"/>
      <c r="AT195" s="42"/>
      <c r="AV195" s="42"/>
      <c r="AW195" s="42"/>
    </row>
    <row r="196" spans="2:49" s="40" customFormat="1" x14ac:dyDescent="0.2">
      <c r="B196" s="57"/>
      <c r="D196" s="42"/>
      <c r="AI196" s="42"/>
      <c r="AJ196" s="42"/>
      <c r="AK196" s="42"/>
      <c r="AS196" s="42"/>
      <c r="AT196" s="42"/>
      <c r="AV196" s="42"/>
      <c r="AW196" s="42"/>
    </row>
    <row r="197" spans="2:49" s="40" customFormat="1" x14ac:dyDescent="0.2">
      <c r="B197" s="57"/>
      <c r="D197" s="42"/>
      <c r="AI197" s="42"/>
      <c r="AJ197" s="42"/>
      <c r="AK197" s="42"/>
      <c r="AS197" s="42"/>
      <c r="AT197" s="42"/>
      <c r="AV197" s="42"/>
      <c r="AW197" s="42"/>
    </row>
    <row r="198" spans="2:49" s="40" customFormat="1" x14ac:dyDescent="0.2">
      <c r="B198" s="57"/>
      <c r="D198" s="42"/>
      <c r="AI198" s="42"/>
      <c r="AJ198" s="42"/>
      <c r="AK198" s="42"/>
      <c r="AS198" s="42"/>
      <c r="AT198" s="42"/>
      <c r="AV198" s="42"/>
      <c r="AW198" s="42"/>
    </row>
    <row r="199" spans="2:49" s="40" customFormat="1" x14ac:dyDescent="0.2">
      <c r="B199" s="57"/>
      <c r="D199" s="42"/>
      <c r="AI199" s="42"/>
      <c r="AJ199" s="42"/>
      <c r="AK199" s="42"/>
      <c r="AS199" s="42"/>
      <c r="AT199" s="42"/>
      <c r="AV199" s="42"/>
      <c r="AW199" s="42"/>
    </row>
    <row r="200" spans="2:49" s="40" customFormat="1" x14ac:dyDescent="0.2">
      <c r="B200" s="57"/>
      <c r="D200" s="42"/>
      <c r="AI200" s="42"/>
      <c r="AJ200" s="42"/>
      <c r="AK200" s="42"/>
      <c r="AS200" s="42"/>
      <c r="AT200" s="42"/>
      <c r="AV200" s="42"/>
      <c r="AW200" s="42"/>
    </row>
    <row r="201" spans="2:49" s="40" customFormat="1" x14ac:dyDescent="0.2">
      <c r="B201" s="57"/>
      <c r="D201" s="42"/>
      <c r="AI201" s="42"/>
      <c r="AJ201" s="42"/>
      <c r="AK201" s="42"/>
      <c r="AS201" s="42"/>
      <c r="AT201" s="42"/>
      <c r="AV201" s="42"/>
      <c r="AW201" s="42"/>
    </row>
    <row r="202" spans="2:49" s="40" customFormat="1" x14ac:dyDescent="0.2">
      <c r="B202" s="57"/>
      <c r="D202" s="42"/>
      <c r="AI202" s="42"/>
      <c r="AJ202" s="42"/>
      <c r="AK202" s="42"/>
      <c r="AS202" s="42"/>
      <c r="AT202" s="42"/>
      <c r="AV202" s="42"/>
      <c r="AW202" s="42"/>
    </row>
    <row r="203" spans="2:49" s="40" customFormat="1" x14ac:dyDescent="0.2">
      <c r="B203" s="57"/>
      <c r="D203" s="42"/>
      <c r="AI203" s="42"/>
      <c r="AJ203" s="42"/>
      <c r="AK203" s="42"/>
      <c r="AS203" s="42"/>
      <c r="AT203" s="42"/>
      <c r="AV203" s="42"/>
      <c r="AW203" s="42"/>
    </row>
    <row r="204" spans="2:49" s="40" customFormat="1" x14ac:dyDescent="0.2">
      <c r="B204" s="57"/>
      <c r="D204" s="42"/>
      <c r="AI204" s="42"/>
      <c r="AJ204" s="42"/>
      <c r="AK204" s="42"/>
      <c r="AS204" s="42"/>
      <c r="AT204" s="42"/>
      <c r="AV204" s="42"/>
      <c r="AW204" s="42"/>
    </row>
    <row r="205" spans="2:49" s="40" customFormat="1" x14ac:dyDescent="0.2">
      <c r="B205" s="57"/>
      <c r="D205" s="42"/>
      <c r="AI205" s="42"/>
      <c r="AJ205" s="42"/>
      <c r="AK205" s="42"/>
      <c r="AS205" s="42"/>
      <c r="AT205" s="42"/>
      <c r="AV205" s="42"/>
      <c r="AW205" s="42"/>
    </row>
    <row r="206" spans="2:49" s="40" customFormat="1" x14ac:dyDescent="0.2">
      <c r="B206" s="57"/>
      <c r="D206" s="42"/>
      <c r="AI206" s="42"/>
      <c r="AJ206" s="42"/>
      <c r="AK206" s="42"/>
      <c r="AS206" s="42"/>
      <c r="AT206" s="42"/>
      <c r="AV206" s="42"/>
      <c r="AW206" s="42"/>
    </row>
    <row r="207" spans="2:49" s="40" customFormat="1" x14ac:dyDescent="0.2">
      <c r="B207" s="57"/>
      <c r="D207" s="42"/>
      <c r="AI207" s="42"/>
      <c r="AJ207" s="42"/>
      <c r="AK207" s="42"/>
      <c r="AS207" s="42"/>
      <c r="AT207" s="42"/>
      <c r="AV207" s="42"/>
      <c r="AW207" s="42"/>
    </row>
    <row r="208" spans="2:49" s="40" customFormat="1" x14ac:dyDescent="0.2">
      <c r="B208" s="57"/>
      <c r="D208" s="42"/>
      <c r="AI208" s="42"/>
      <c r="AJ208" s="42"/>
      <c r="AK208" s="42"/>
      <c r="AS208" s="42"/>
      <c r="AT208" s="42"/>
      <c r="AV208" s="42"/>
      <c r="AW208" s="42"/>
    </row>
    <row r="209" spans="2:49" s="40" customFormat="1" x14ac:dyDescent="0.2">
      <c r="B209" s="57"/>
      <c r="D209" s="42"/>
      <c r="AI209" s="42"/>
      <c r="AJ209" s="42"/>
      <c r="AK209" s="42"/>
      <c r="AS209" s="42"/>
      <c r="AT209" s="42"/>
      <c r="AV209" s="42"/>
      <c r="AW209" s="42"/>
    </row>
    <row r="210" spans="2:49" s="40" customFormat="1" x14ac:dyDescent="0.2">
      <c r="B210" s="57"/>
      <c r="D210" s="42"/>
      <c r="AI210" s="42"/>
      <c r="AJ210" s="42"/>
      <c r="AK210" s="42"/>
      <c r="AS210" s="42"/>
      <c r="AT210" s="42"/>
      <c r="AV210" s="42"/>
      <c r="AW210" s="42"/>
    </row>
    <row r="211" spans="2:49" s="40" customFormat="1" x14ac:dyDescent="0.2">
      <c r="B211" s="57"/>
      <c r="D211" s="42"/>
      <c r="AI211" s="42"/>
      <c r="AJ211" s="42"/>
      <c r="AK211" s="42"/>
      <c r="AS211" s="42"/>
      <c r="AT211" s="42"/>
      <c r="AV211" s="42"/>
      <c r="AW211" s="42"/>
    </row>
    <row r="212" spans="2:49" s="40" customFormat="1" x14ac:dyDescent="0.2">
      <c r="B212" s="57"/>
      <c r="D212" s="42"/>
      <c r="AI212" s="42"/>
      <c r="AJ212" s="42"/>
      <c r="AK212" s="42"/>
      <c r="AS212" s="42"/>
      <c r="AT212" s="42"/>
      <c r="AV212" s="42"/>
      <c r="AW212" s="42"/>
    </row>
    <row r="213" spans="2:49" s="40" customFormat="1" x14ac:dyDescent="0.2">
      <c r="B213" s="57"/>
      <c r="D213" s="42"/>
      <c r="AI213" s="42"/>
      <c r="AJ213" s="42"/>
      <c r="AK213" s="42"/>
      <c r="AS213" s="42"/>
      <c r="AT213" s="42"/>
      <c r="AV213" s="42"/>
      <c r="AW213" s="42"/>
    </row>
    <row r="214" spans="2:49" s="40" customFormat="1" x14ac:dyDescent="0.2">
      <c r="B214" s="57"/>
      <c r="D214" s="42"/>
      <c r="AI214" s="42"/>
      <c r="AJ214" s="42"/>
      <c r="AK214" s="42"/>
      <c r="AS214" s="42"/>
      <c r="AT214" s="42"/>
      <c r="AV214" s="42"/>
      <c r="AW214" s="42"/>
    </row>
    <row r="215" spans="2:49" s="40" customFormat="1" x14ac:dyDescent="0.2">
      <c r="B215" s="57"/>
      <c r="D215" s="42"/>
      <c r="AI215" s="42"/>
      <c r="AJ215" s="42"/>
      <c r="AK215" s="42"/>
      <c r="AS215" s="42"/>
      <c r="AT215" s="42"/>
      <c r="AV215" s="42"/>
      <c r="AW215" s="42"/>
    </row>
    <row r="216" spans="2:49" s="40" customFormat="1" x14ac:dyDescent="0.2">
      <c r="B216" s="57"/>
      <c r="D216" s="42"/>
      <c r="AI216" s="42"/>
      <c r="AJ216" s="42"/>
      <c r="AK216" s="42"/>
      <c r="AS216" s="42"/>
      <c r="AT216" s="42"/>
      <c r="AV216" s="42"/>
      <c r="AW216" s="42"/>
    </row>
    <row r="217" spans="2:49" s="40" customFormat="1" x14ac:dyDescent="0.2">
      <c r="B217" s="57"/>
      <c r="D217" s="42"/>
      <c r="AI217" s="42"/>
      <c r="AJ217" s="42"/>
      <c r="AK217" s="42"/>
      <c r="AS217" s="42"/>
      <c r="AT217" s="42"/>
      <c r="AV217" s="42"/>
      <c r="AW217" s="42"/>
    </row>
    <row r="218" spans="2:49" s="40" customFormat="1" x14ac:dyDescent="0.2">
      <c r="B218" s="57"/>
      <c r="D218" s="42"/>
      <c r="AI218" s="42"/>
      <c r="AJ218" s="42"/>
      <c r="AK218" s="42"/>
      <c r="AS218" s="42"/>
      <c r="AT218" s="42"/>
      <c r="AV218" s="42"/>
      <c r="AW218" s="42"/>
    </row>
    <row r="219" spans="2:49" s="40" customFormat="1" x14ac:dyDescent="0.2">
      <c r="B219" s="57"/>
      <c r="D219" s="42"/>
      <c r="AI219" s="42"/>
      <c r="AJ219" s="42"/>
      <c r="AK219" s="42"/>
      <c r="AS219" s="42"/>
      <c r="AT219" s="42"/>
      <c r="AV219" s="42"/>
      <c r="AW219" s="42"/>
    </row>
    <row r="220" spans="2:49" s="40" customFormat="1" x14ac:dyDescent="0.2">
      <c r="B220" s="57"/>
      <c r="D220" s="42"/>
      <c r="AI220" s="42"/>
      <c r="AJ220" s="42"/>
      <c r="AK220" s="42"/>
      <c r="AS220" s="42"/>
      <c r="AT220" s="42"/>
      <c r="AV220" s="42"/>
      <c r="AW220" s="42"/>
    </row>
    <row r="221" spans="2:49" s="40" customFormat="1" x14ac:dyDescent="0.2">
      <c r="B221" s="57"/>
      <c r="D221" s="42"/>
      <c r="AI221" s="42"/>
      <c r="AJ221" s="42"/>
      <c r="AK221" s="42"/>
      <c r="AS221" s="42"/>
      <c r="AT221" s="42"/>
      <c r="AV221" s="42"/>
      <c r="AW221" s="42"/>
    </row>
    <row r="222" spans="2:49" s="40" customFormat="1" x14ac:dyDescent="0.2">
      <c r="B222" s="57"/>
      <c r="D222" s="42"/>
      <c r="AI222" s="42"/>
      <c r="AJ222" s="42"/>
      <c r="AK222" s="42"/>
      <c r="AS222" s="42"/>
      <c r="AT222" s="42"/>
      <c r="AV222" s="42"/>
      <c r="AW222" s="42"/>
    </row>
    <row r="223" spans="2:49" s="40" customFormat="1" x14ac:dyDescent="0.2">
      <c r="B223" s="57"/>
      <c r="D223" s="42"/>
      <c r="AI223" s="42"/>
      <c r="AJ223" s="42"/>
      <c r="AK223" s="42"/>
      <c r="AS223" s="42"/>
      <c r="AT223" s="42"/>
      <c r="AV223" s="42"/>
      <c r="AW223" s="42"/>
    </row>
    <row r="224" spans="2:49" s="40" customFormat="1" x14ac:dyDescent="0.2">
      <c r="B224" s="57"/>
      <c r="D224" s="42"/>
      <c r="AI224" s="42"/>
      <c r="AJ224" s="42"/>
      <c r="AK224" s="42"/>
      <c r="AS224" s="42"/>
      <c r="AT224" s="42"/>
      <c r="AV224" s="42"/>
      <c r="AW224" s="42"/>
    </row>
    <row r="225" spans="2:49" s="40" customFormat="1" x14ac:dyDescent="0.2">
      <c r="B225" s="57"/>
      <c r="D225" s="42"/>
      <c r="AI225" s="42"/>
      <c r="AJ225" s="42"/>
      <c r="AK225" s="42"/>
      <c r="AS225" s="42"/>
      <c r="AT225" s="42"/>
      <c r="AV225" s="42"/>
      <c r="AW225" s="42"/>
    </row>
    <row r="226" spans="2:49" s="40" customFormat="1" x14ac:dyDescent="0.2">
      <c r="B226" s="57"/>
      <c r="D226" s="42"/>
      <c r="AI226" s="42"/>
      <c r="AJ226" s="42"/>
      <c r="AK226" s="42"/>
      <c r="AS226" s="42"/>
      <c r="AT226" s="42"/>
      <c r="AV226" s="42"/>
      <c r="AW226" s="42"/>
    </row>
    <row r="227" spans="2:49" s="40" customFormat="1" x14ac:dyDescent="0.2">
      <c r="B227" s="57"/>
      <c r="D227" s="42"/>
      <c r="AI227" s="42"/>
      <c r="AJ227" s="42"/>
      <c r="AK227" s="42"/>
      <c r="AS227" s="42"/>
      <c r="AT227" s="42"/>
      <c r="AV227" s="42"/>
      <c r="AW227" s="42"/>
    </row>
    <row r="228" spans="2:49" s="40" customFormat="1" x14ac:dyDescent="0.2">
      <c r="B228" s="57"/>
      <c r="D228" s="42"/>
      <c r="AI228" s="42"/>
      <c r="AJ228" s="42"/>
      <c r="AK228" s="42"/>
      <c r="AS228" s="42"/>
      <c r="AT228" s="42"/>
      <c r="AV228" s="42"/>
      <c r="AW228" s="42"/>
    </row>
    <row r="229" spans="2:49" s="40" customFormat="1" x14ac:dyDescent="0.2">
      <c r="B229" s="57"/>
      <c r="D229" s="42"/>
      <c r="AI229" s="42"/>
      <c r="AJ229" s="42"/>
      <c r="AK229" s="42"/>
      <c r="AS229" s="42"/>
      <c r="AT229" s="42"/>
      <c r="AV229" s="42"/>
      <c r="AW229" s="42"/>
    </row>
    <row r="230" spans="2:49" s="40" customFormat="1" x14ac:dyDescent="0.2">
      <c r="B230" s="57"/>
      <c r="D230" s="42"/>
      <c r="AI230" s="42"/>
      <c r="AJ230" s="42"/>
      <c r="AK230" s="42"/>
      <c r="AS230" s="42"/>
      <c r="AT230" s="42"/>
      <c r="AV230" s="42"/>
      <c r="AW230" s="42"/>
    </row>
    <row r="231" spans="2:49" s="40" customFormat="1" x14ac:dyDescent="0.2">
      <c r="B231" s="57"/>
      <c r="D231" s="42"/>
      <c r="AI231" s="42"/>
      <c r="AJ231" s="42"/>
      <c r="AK231" s="42"/>
      <c r="AS231" s="42"/>
      <c r="AT231" s="42"/>
      <c r="AV231" s="42"/>
      <c r="AW231" s="42"/>
    </row>
    <row r="232" spans="2:49" s="40" customFormat="1" x14ac:dyDescent="0.2">
      <c r="B232" s="57"/>
      <c r="D232" s="42"/>
      <c r="AI232" s="42"/>
      <c r="AJ232" s="42"/>
      <c r="AK232" s="42"/>
      <c r="AS232" s="42"/>
      <c r="AT232" s="42"/>
      <c r="AV232" s="42"/>
      <c r="AW232" s="42"/>
    </row>
    <row r="233" spans="2:49" s="40" customFormat="1" x14ac:dyDescent="0.2">
      <c r="B233" s="57"/>
      <c r="D233" s="42"/>
      <c r="AI233" s="42"/>
      <c r="AJ233" s="42"/>
      <c r="AK233" s="42"/>
      <c r="AS233" s="42"/>
      <c r="AT233" s="42"/>
      <c r="AV233" s="42"/>
      <c r="AW233" s="42"/>
    </row>
    <row r="234" spans="2:49" s="40" customFormat="1" x14ac:dyDescent="0.2">
      <c r="B234" s="57"/>
      <c r="D234" s="42"/>
      <c r="AI234" s="42"/>
      <c r="AJ234" s="42"/>
      <c r="AK234" s="42"/>
      <c r="AS234" s="42"/>
      <c r="AT234" s="42"/>
      <c r="AV234" s="42"/>
      <c r="AW234" s="42"/>
    </row>
    <row r="235" spans="2:49" s="40" customFormat="1" x14ac:dyDescent="0.2">
      <c r="B235" s="57"/>
      <c r="D235" s="42"/>
      <c r="AI235" s="42"/>
      <c r="AJ235" s="42"/>
      <c r="AK235" s="42"/>
      <c r="AS235" s="42"/>
      <c r="AT235" s="42"/>
      <c r="AV235" s="42"/>
      <c r="AW235" s="42"/>
    </row>
    <row r="236" spans="2:49" s="40" customFormat="1" x14ac:dyDescent="0.2">
      <c r="B236" s="57"/>
      <c r="D236" s="42"/>
      <c r="AI236" s="42"/>
      <c r="AJ236" s="42"/>
      <c r="AK236" s="42"/>
      <c r="AS236" s="42"/>
      <c r="AT236" s="42"/>
      <c r="AV236" s="42"/>
      <c r="AW236" s="42"/>
    </row>
    <row r="237" spans="2:49" s="40" customFormat="1" x14ac:dyDescent="0.2">
      <c r="B237" s="57"/>
      <c r="D237" s="42"/>
      <c r="AI237" s="42"/>
      <c r="AJ237" s="42"/>
      <c r="AK237" s="42"/>
      <c r="AS237" s="42"/>
      <c r="AT237" s="42"/>
      <c r="AV237" s="42"/>
      <c r="AW237" s="42"/>
    </row>
    <row r="238" spans="2:49" s="40" customFormat="1" x14ac:dyDescent="0.2">
      <c r="B238" s="57"/>
      <c r="D238" s="42"/>
      <c r="AI238" s="42"/>
      <c r="AJ238" s="42"/>
      <c r="AK238" s="42"/>
      <c r="AS238" s="42"/>
      <c r="AT238" s="42"/>
      <c r="AV238" s="42"/>
      <c r="AW238" s="42"/>
    </row>
    <row r="239" spans="2:49" s="40" customFormat="1" x14ac:dyDescent="0.2">
      <c r="B239" s="57"/>
      <c r="D239" s="42"/>
      <c r="AI239" s="42"/>
      <c r="AJ239" s="42"/>
      <c r="AK239" s="42"/>
      <c r="AS239" s="42"/>
      <c r="AT239" s="42"/>
      <c r="AV239" s="42"/>
      <c r="AW239" s="42"/>
    </row>
    <row r="240" spans="2:49" s="40" customFormat="1" x14ac:dyDescent="0.2">
      <c r="B240" s="57"/>
      <c r="D240" s="42"/>
      <c r="AI240" s="42"/>
      <c r="AJ240" s="42"/>
      <c r="AK240" s="42"/>
      <c r="AS240" s="42"/>
      <c r="AT240" s="42"/>
      <c r="AV240" s="42"/>
      <c r="AW240" s="42"/>
    </row>
    <row r="241" spans="2:49" s="40" customFormat="1" x14ac:dyDescent="0.2">
      <c r="B241" s="57"/>
      <c r="D241" s="42"/>
      <c r="AI241" s="42"/>
      <c r="AJ241" s="42"/>
      <c r="AK241" s="42"/>
      <c r="AS241" s="42"/>
      <c r="AT241" s="42"/>
      <c r="AV241" s="42"/>
      <c r="AW241" s="42"/>
    </row>
    <row r="242" spans="2:49" s="40" customFormat="1" x14ac:dyDescent="0.2">
      <c r="B242" s="57"/>
      <c r="D242" s="42"/>
      <c r="AI242" s="42"/>
      <c r="AJ242" s="42"/>
      <c r="AK242" s="42"/>
      <c r="AS242" s="42"/>
      <c r="AT242" s="42"/>
      <c r="AV242" s="42"/>
      <c r="AW242" s="42"/>
    </row>
    <row r="243" spans="2:49" s="40" customFormat="1" x14ac:dyDescent="0.2">
      <c r="B243" s="57"/>
      <c r="D243" s="42"/>
      <c r="AI243" s="42"/>
      <c r="AJ243" s="42"/>
      <c r="AK243" s="42"/>
      <c r="AS243" s="42"/>
      <c r="AT243" s="42"/>
      <c r="AV243" s="42"/>
      <c r="AW243" s="42"/>
    </row>
    <row r="244" spans="2:49" s="40" customFormat="1" x14ac:dyDescent="0.2">
      <c r="B244" s="57"/>
      <c r="D244" s="42"/>
      <c r="AI244" s="42"/>
      <c r="AJ244" s="42"/>
      <c r="AK244" s="42"/>
      <c r="AS244" s="42"/>
      <c r="AT244" s="42"/>
      <c r="AV244" s="42"/>
      <c r="AW244" s="42"/>
    </row>
    <row r="245" spans="2:49" s="40" customFormat="1" x14ac:dyDescent="0.2">
      <c r="B245" s="57"/>
      <c r="D245" s="42"/>
      <c r="AI245" s="42"/>
      <c r="AJ245" s="42"/>
      <c r="AK245" s="42"/>
      <c r="AS245" s="42"/>
      <c r="AT245" s="42"/>
      <c r="AV245" s="42"/>
      <c r="AW245" s="42"/>
    </row>
    <row r="246" spans="2:49" s="40" customFormat="1" x14ac:dyDescent="0.2">
      <c r="B246" s="57"/>
      <c r="D246" s="42"/>
      <c r="AI246" s="42"/>
      <c r="AJ246" s="42"/>
      <c r="AK246" s="42"/>
      <c r="AS246" s="42"/>
      <c r="AT246" s="42"/>
      <c r="AV246" s="42"/>
      <c r="AW246" s="42"/>
    </row>
    <row r="247" spans="2:49" s="40" customFormat="1" x14ac:dyDescent="0.2">
      <c r="B247" s="57"/>
      <c r="D247" s="42"/>
      <c r="AI247" s="42"/>
      <c r="AJ247" s="42"/>
      <c r="AK247" s="42"/>
      <c r="AS247" s="42"/>
      <c r="AT247" s="42"/>
      <c r="AV247" s="42"/>
      <c r="AW247" s="42"/>
    </row>
    <row r="248" spans="2:49" s="40" customFormat="1" x14ac:dyDescent="0.2">
      <c r="B248" s="57"/>
      <c r="D248" s="42"/>
      <c r="AI248" s="42"/>
      <c r="AJ248" s="42"/>
      <c r="AK248" s="42"/>
      <c r="AS248" s="42"/>
      <c r="AT248" s="42"/>
      <c r="AV248" s="42"/>
      <c r="AW248" s="42"/>
    </row>
    <row r="249" spans="2:49" s="40" customFormat="1" x14ac:dyDescent="0.2">
      <c r="B249" s="57"/>
      <c r="D249" s="42"/>
      <c r="AI249" s="42"/>
      <c r="AJ249" s="42"/>
      <c r="AK249" s="42"/>
      <c r="AS249" s="42"/>
      <c r="AT249" s="42"/>
      <c r="AV249" s="42"/>
      <c r="AW249" s="42"/>
    </row>
    <row r="250" spans="2:49" s="40" customFormat="1" x14ac:dyDescent="0.2">
      <c r="B250" s="57"/>
      <c r="D250" s="42"/>
      <c r="AI250" s="42"/>
      <c r="AJ250" s="42"/>
      <c r="AK250" s="42"/>
      <c r="AS250" s="42"/>
      <c r="AT250" s="42"/>
      <c r="AV250" s="42"/>
      <c r="AW250" s="42"/>
    </row>
    <row r="251" spans="2:49" s="40" customFormat="1" x14ac:dyDescent="0.2">
      <c r="B251" s="57"/>
      <c r="D251" s="42"/>
      <c r="AI251" s="42"/>
      <c r="AJ251" s="42"/>
      <c r="AK251" s="42"/>
      <c r="AS251" s="42"/>
      <c r="AT251" s="42"/>
      <c r="AV251" s="42"/>
      <c r="AW251" s="42"/>
    </row>
    <row r="252" spans="2:49" s="40" customFormat="1" x14ac:dyDescent="0.2">
      <c r="B252" s="57"/>
      <c r="D252" s="42"/>
      <c r="AI252" s="42"/>
      <c r="AJ252" s="42"/>
      <c r="AK252" s="42"/>
      <c r="AS252" s="42"/>
      <c r="AT252" s="42"/>
      <c r="AV252" s="42"/>
      <c r="AW252" s="42"/>
    </row>
    <row r="253" spans="2:49" s="40" customFormat="1" x14ac:dyDescent="0.2">
      <c r="B253" s="57"/>
      <c r="D253" s="42"/>
      <c r="AI253" s="42"/>
      <c r="AJ253" s="42"/>
      <c r="AK253" s="42"/>
      <c r="AS253" s="42"/>
      <c r="AT253" s="42"/>
      <c r="AV253" s="42"/>
      <c r="AW253" s="42"/>
    </row>
    <row r="254" spans="2:49" s="40" customFormat="1" x14ac:dyDescent="0.2">
      <c r="B254" s="57"/>
      <c r="D254" s="42"/>
      <c r="AI254" s="42"/>
      <c r="AJ254" s="42"/>
      <c r="AK254" s="42"/>
      <c r="AS254" s="42"/>
      <c r="AT254" s="42"/>
      <c r="AV254" s="42"/>
      <c r="AW254" s="42"/>
    </row>
    <row r="255" spans="2:49" s="40" customFormat="1" x14ac:dyDescent="0.2">
      <c r="B255" s="57"/>
      <c r="D255" s="42"/>
      <c r="AI255" s="42"/>
      <c r="AJ255" s="42"/>
      <c r="AK255" s="42"/>
      <c r="AS255" s="42"/>
      <c r="AT255" s="42"/>
      <c r="AV255" s="42"/>
      <c r="AW255" s="42"/>
    </row>
    <row r="256" spans="2:49" s="40" customFormat="1" x14ac:dyDescent="0.2">
      <c r="B256" s="57"/>
      <c r="D256" s="42"/>
      <c r="AI256" s="42"/>
      <c r="AJ256" s="42"/>
      <c r="AK256" s="42"/>
      <c r="AS256" s="42"/>
      <c r="AT256" s="42"/>
      <c r="AV256" s="42"/>
      <c r="AW256" s="42"/>
    </row>
    <row r="257" spans="2:49" s="40" customFormat="1" x14ac:dyDescent="0.2">
      <c r="B257" s="57"/>
      <c r="D257" s="42"/>
      <c r="AI257" s="42"/>
      <c r="AJ257" s="42"/>
      <c r="AK257" s="42"/>
      <c r="AS257" s="42"/>
      <c r="AT257" s="42"/>
      <c r="AV257" s="42"/>
      <c r="AW257" s="42"/>
    </row>
    <row r="258" spans="2:49" s="40" customFormat="1" x14ac:dyDescent="0.2">
      <c r="B258" s="57"/>
      <c r="D258" s="42"/>
      <c r="AI258" s="42"/>
      <c r="AJ258" s="42"/>
      <c r="AK258" s="42"/>
      <c r="AS258" s="42"/>
      <c r="AT258" s="42"/>
      <c r="AV258" s="42"/>
      <c r="AW258" s="42"/>
    </row>
    <row r="259" spans="2:49" s="40" customFormat="1" x14ac:dyDescent="0.2">
      <c r="B259" s="57"/>
      <c r="D259" s="42"/>
      <c r="AI259" s="42"/>
      <c r="AJ259" s="42"/>
      <c r="AK259" s="42"/>
      <c r="AS259" s="42"/>
      <c r="AT259" s="42"/>
      <c r="AV259" s="42"/>
      <c r="AW259" s="42"/>
    </row>
    <row r="260" spans="2:49" s="40" customFormat="1" x14ac:dyDescent="0.2">
      <c r="B260" s="57"/>
      <c r="D260" s="42"/>
      <c r="AI260" s="42"/>
      <c r="AJ260" s="42"/>
      <c r="AK260" s="42"/>
      <c r="AS260" s="42"/>
      <c r="AT260" s="42"/>
      <c r="AV260" s="42"/>
      <c r="AW260" s="42"/>
    </row>
    <row r="261" spans="2:49" s="40" customFormat="1" x14ac:dyDescent="0.2">
      <c r="B261" s="57"/>
      <c r="D261" s="42"/>
      <c r="AI261" s="42"/>
      <c r="AJ261" s="42"/>
      <c r="AK261" s="42"/>
      <c r="AS261" s="42"/>
      <c r="AT261" s="42"/>
      <c r="AV261" s="42"/>
      <c r="AW261" s="42"/>
    </row>
    <row r="262" spans="2:49" s="40" customFormat="1" x14ac:dyDescent="0.2">
      <c r="B262" s="57"/>
      <c r="D262" s="42"/>
      <c r="AI262" s="42"/>
      <c r="AJ262" s="42"/>
      <c r="AK262" s="42"/>
      <c r="AS262" s="42"/>
      <c r="AT262" s="42"/>
      <c r="AV262" s="42"/>
      <c r="AW262" s="42"/>
    </row>
    <row r="263" spans="2:49" s="40" customFormat="1" x14ac:dyDescent="0.2">
      <c r="B263" s="57"/>
      <c r="D263" s="42"/>
      <c r="AI263" s="42"/>
      <c r="AJ263" s="42"/>
      <c r="AK263" s="42"/>
      <c r="AS263" s="42"/>
      <c r="AT263" s="42"/>
      <c r="AV263" s="42"/>
      <c r="AW263" s="42"/>
    </row>
    <row r="264" spans="2:49" s="40" customFormat="1" x14ac:dyDescent="0.2">
      <c r="B264" s="57"/>
      <c r="D264" s="42"/>
      <c r="AI264" s="42"/>
      <c r="AJ264" s="42"/>
      <c r="AK264" s="42"/>
      <c r="AS264" s="42"/>
      <c r="AT264" s="42"/>
      <c r="AV264" s="42"/>
      <c r="AW264" s="42"/>
    </row>
    <row r="265" spans="2:49" s="40" customFormat="1" x14ac:dyDescent="0.2">
      <c r="B265" s="57"/>
      <c r="D265" s="42"/>
      <c r="AI265" s="42"/>
      <c r="AJ265" s="42"/>
      <c r="AK265" s="42"/>
      <c r="AS265" s="42"/>
      <c r="AT265" s="42"/>
      <c r="AV265" s="42"/>
      <c r="AW265" s="42"/>
    </row>
    <row r="266" spans="2:49" s="40" customFormat="1" x14ac:dyDescent="0.2">
      <c r="B266" s="57"/>
      <c r="D266" s="42"/>
      <c r="AI266" s="42"/>
      <c r="AJ266" s="42"/>
      <c r="AK266" s="42"/>
      <c r="AS266" s="42"/>
      <c r="AT266" s="42"/>
      <c r="AV266" s="42"/>
      <c r="AW266" s="42"/>
    </row>
    <row r="267" spans="2:49" s="40" customFormat="1" x14ac:dyDescent="0.2">
      <c r="B267" s="57"/>
      <c r="D267" s="42"/>
      <c r="AI267" s="42"/>
      <c r="AJ267" s="42"/>
      <c r="AK267" s="42"/>
      <c r="AS267" s="42"/>
      <c r="AT267" s="42"/>
      <c r="AV267" s="42"/>
      <c r="AW267" s="42"/>
    </row>
    <row r="268" spans="2:49" s="40" customFormat="1" x14ac:dyDescent="0.2">
      <c r="B268" s="57"/>
      <c r="D268" s="42"/>
      <c r="AI268" s="42"/>
      <c r="AJ268" s="42"/>
      <c r="AK268" s="42"/>
      <c r="AS268" s="42"/>
      <c r="AT268" s="42"/>
      <c r="AV268" s="42"/>
      <c r="AW268" s="42"/>
    </row>
    <row r="269" spans="2:49" s="40" customFormat="1" x14ac:dyDescent="0.2">
      <c r="B269" s="57"/>
      <c r="D269" s="42"/>
      <c r="AI269" s="42"/>
      <c r="AJ269" s="42"/>
      <c r="AK269" s="42"/>
      <c r="AS269" s="42"/>
      <c r="AT269" s="42"/>
      <c r="AV269" s="42"/>
      <c r="AW269" s="42"/>
    </row>
    <row r="270" spans="2:49" s="40" customFormat="1" x14ac:dyDescent="0.2">
      <c r="B270" s="57"/>
      <c r="D270" s="42"/>
      <c r="AI270" s="42"/>
      <c r="AJ270" s="42"/>
      <c r="AK270" s="42"/>
      <c r="AS270" s="42"/>
      <c r="AT270" s="42"/>
      <c r="AV270" s="42"/>
      <c r="AW270" s="42"/>
    </row>
    <row r="271" spans="2:49" s="40" customFormat="1" x14ac:dyDescent="0.2">
      <c r="B271" s="57"/>
      <c r="D271" s="42"/>
      <c r="AI271" s="42"/>
      <c r="AJ271" s="42"/>
      <c r="AK271" s="42"/>
      <c r="AS271" s="42"/>
      <c r="AT271" s="42"/>
      <c r="AV271" s="42"/>
      <c r="AW271" s="42"/>
    </row>
    <row r="272" spans="2:49" s="40" customFormat="1" x14ac:dyDescent="0.2">
      <c r="B272" s="57"/>
      <c r="D272" s="42"/>
      <c r="AI272" s="42"/>
      <c r="AJ272" s="42"/>
      <c r="AK272" s="42"/>
      <c r="AS272" s="42"/>
      <c r="AT272" s="42"/>
      <c r="AV272" s="42"/>
      <c r="AW272" s="42"/>
    </row>
    <row r="273" spans="2:49" s="40" customFormat="1" x14ac:dyDescent="0.2">
      <c r="B273" s="57"/>
      <c r="D273" s="42"/>
      <c r="AI273" s="42"/>
      <c r="AJ273" s="42"/>
      <c r="AK273" s="42"/>
      <c r="AS273" s="42"/>
      <c r="AT273" s="42"/>
      <c r="AV273" s="42"/>
      <c r="AW273" s="42"/>
    </row>
    <row r="274" spans="2:49" s="40" customFormat="1" x14ac:dyDescent="0.2">
      <c r="B274" s="57"/>
      <c r="D274" s="42"/>
      <c r="AI274" s="42"/>
      <c r="AJ274" s="42"/>
      <c r="AK274" s="42"/>
      <c r="AS274" s="42"/>
      <c r="AT274" s="42"/>
      <c r="AV274" s="42"/>
      <c r="AW274" s="42"/>
    </row>
    <row r="275" spans="2:49" s="40" customFormat="1" x14ac:dyDescent="0.2">
      <c r="B275" s="57"/>
      <c r="D275" s="42"/>
      <c r="AI275" s="42"/>
      <c r="AJ275" s="42"/>
      <c r="AK275" s="42"/>
      <c r="AS275" s="42"/>
      <c r="AT275" s="42"/>
      <c r="AV275" s="42"/>
      <c r="AW275" s="42"/>
    </row>
    <row r="276" spans="2:49" s="40" customFormat="1" x14ac:dyDescent="0.2">
      <c r="B276" s="57"/>
      <c r="D276" s="42"/>
      <c r="AI276" s="42"/>
      <c r="AJ276" s="42"/>
      <c r="AK276" s="42"/>
      <c r="AS276" s="42"/>
      <c r="AT276" s="42"/>
      <c r="AV276" s="42"/>
      <c r="AW276" s="42"/>
    </row>
    <row r="277" spans="2:49" s="40" customFormat="1" x14ac:dyDescent="0.2">
      <c r="B277" s="57"/>
      <c r="D277" s="42"/>
      <c r="AI277" s="42"/>
      <c r="AJ277" s="42"/>
      <c r="AK277" s="42"/>
      <c r="AS277" s="42"/>
      <c r="AT277" s="42"/>
      <c r="AV277" s="42"/>
      <c r="AW277" s="42"/>
    </row>
    <row r="278" spans="2:49" s="40" customFormat="1" x14ac:dyDescent="0.2">
      <c r="B278" s="57"/>
      <c r="D278" s="42"/>
      <c r="AI278" s="42"/>
      <c r="AJ278" s="42"/>
      <c r="AK278" s="42"/>
      <c r="AS278" s="42"/>
      <c r="AT278" s="42"/>
      <c r="AV278" s="42"/>
      <c r="AW278" s="42"/>
    </row>
    <row r="279" spans="2:49" s="40" customFormat="1" x14ac:dyDescent="0.2">
      <c r="B279" s="57"/>
      <c r="D279" s="42"/>
      <c r="AI279" s="42"/>
      <c r="AJ279" s="42"/>
      <c r="AK279" s="42"/>
      <c r="AS279" s="42"/>
      <c r="AT279" s="42"/>
      <c r="AV279" s="42"/>
      <c r="AW279" s="42"/>
    </row>
    <row r="280" spans="2:49" s="40" customFormat="1" x14ac:dyDescent="0.2">
      <c r="B280" s="57"/>
      <c r="D280" s="42"/>
      <c r="AI280" s="42"/>
      <c r="AJ280" s="42"/>
      <c r="AK280" s="42"/>
      <c r="AS280" s="42"/>
      <c r="AT280" s="42"/>
      <c r="AV280" s="42"/>
      <c r="AW280" s="42"/>
    </row>
    <row r="281" spans="2:49" s="40" customFormat="1" x14ac:dyDescent="0.2">
      <c r="B281" s="57"/>
      <c r="D281" s="42"/>
      <c r="AI281" s="42"/>
      <c r="AJ281" s="42"/>
      <c r="AK281" s="42"/>
      <c r="AS281" s="42"/>
      <c r="AT281" s="42"/>
      <c r="AV281" s="42"/>
      <c r="AW281" s="42"/>
    </row>
    <row r="282" spans="2:49" s="40" customFormat="1" x14ac:dyDescent="0.2">
      <c r="B282" s="57"/>
      <c r="D282" s="42"/>
      <c r="AI282" s="42"/>
      <c r="AJ282" s="42"/>
      <c r="AK282" s="42"/>
      <c r="AS282" s="42"/>
      <c r="AT282" s="42"/>
      <c r="AV282" s="42"/>
      <c r="AW282" s="42"/>
    </row>
    <row r="283" spans="2:49" s="40" customFormat="1" x14ac:dyDescent="0.2">
      <c r="B283" s="57"/>
      <c r="D283" s="42"/>
      <c r="AI283" s="42"/>
      <c r="AJ283" s="42"/>
      <c r="AK283" s="42"/>
      <c r="AS283" s="42"/>
      <c r="AT283" s="42"/>
      <c r="AV283" s="42"/>
      <c r="AW283" s="42"/>
    </row>
    <row r="284" spans="2:49" s="40" customFormat="1" x14ac:dyDescent="0.2">
      <c r="B284" s="57"/>
      <c r="D284" s="42"/>
      <c r="AI284" s="42"/>
      <c r="AJ284" s="42"/>
      <c r="AK284" s="42"/>
      <c r="AS284" s="42"/>
      <c r="AT284" s="42"/>
      <c r="AV284" s="42"/>
      <c r="AW284" s="42"/>
    </row>
    <row r="285" spans="2:49" s="40" customFormat="1" x14ac:dyDescent="0.2">
      <c r="B285" s="57"/>
      <c r="D285" s="42"/>
      <c r="AI285" s="42"/>
      <c r="AJ285" s="42"/>
      <c r="AK285" s="42"/>
      <c r="AS285" s="42"/>
      <c r="AT285" s="42"/>
      <c r="AV285" s="42"/>
      <c r="AW285" s="42"/>
    </row>
    <row r="286" spans="2:49" s="40" customFormat="1" x14ac:dyDescent="0.2">
      <c r="B286" s="57"/>
      <c r="D286" s="42"/>
      <c r="AI286" s="42"/>
      <c r="AJ286" s="42"/>
      <c r="AK286" s="42"/>
      <c r="AS286" s="42"/>
      <c r="AT286" s="42"/>
      <c r="AV286" s="42"/>
      <c r="AW286" s="42"/>
    </row>
    <row r="287" spans="2:49" s="40" customFormat="1" x14ac:dyDescent="0.2">
      <c r="B287" s="57"/>
      <c r="D287" s="42"/>
      <c r="AI287" s="42"/>
      <c r="AJ287" s="42"/>
      <c r="AK287" s="42"/>
      <c r="AS287" s="42"/>
      <c r="AT287" s="42"/>
      <c r="AV287" s="42"/>
      <c r="AW287" s="42"/>
    </row>
    <row r="288" spans="2:49" s="40" customFormat="1" x14ac:dyDescent="0.2">
      <c r="B288" s="57"/>
      <c r="D288" s="42"/>
      <c r="AI288" s="42"/>
      <c r="AJ288" s="42"/>
      <c r="AK288" s="42"/>
      <c r="AS288" s="42"/>
      <c r="AT288" s="42"/>
      <c r="AV288" s="42"/>
      <c r="AW288" s="42"/>
    </row>
    <row r="289" spans="2:49" s="40" customFormat="1" x14ac:dyDescent="0.2">
      <c r="B289" s="57"/>
      <c r="D289" s="42"/>
      <c r="AI289" s="42"/>
      <c r="AJ289" s="42"/>
      <c r="AK289" s="42"/>
      <c r="AS289" s="42"/>
      <c r="AT289" s="42"/>
      <c r="AV289" s="42"/>
      <c r="AW289" s="42"/>
    </row>
    <row r="290" spans="2:49" s="40" customFormat="1" x14ac:dyDescent="0.2">
      <c r="B290" s="57"/>
      <c r="D290" s="42"/>
      <c r="AI290" s="42"/>
      <c r="AJ290" s="42"/>
      <c r="AK290" s="42"/>
      <c r="AS290" s="42"/>
      <c r="AT290" s="42"/>
      <c r="AV290" s="42"/>
      <c r="AW290" s="42"/>
    </row>
    <row r="291" spans="2:49" s="40" customFormat="1" x14ac:dyDescent="0.2">
      <c r="B291" s="57"/>
      <c r="D291" s="42"/>
      <c r="AI291" s="42"/>
      <c r="AJ291" s="42"/>
      <c r="AK291" s="42"/>
      <c r="AS291" s="42"/>
      <c r="AT291" s="42"/>
      <c r="AV291" s="42"/>
      <c r="AW291" s="42"/>
    </row>
    <row r="292" spans="2:49" s="40" customFormat="1" x14ac:dyDescent="0.2">
      <c r="B292" s="57"/>
      <c r="D292" s="42"/>
      <c r="AI292" s="42"/>
      <c r="AJ292" s="42"/>
      <c r="AK292" s="42"/>
      <c r="AS292" s="42"/>
      <c r="AT292" s="42"/>
      <c r="AV292" s="42"/>
      <c r="AW292" s="42"/>
    </row>
    <row r="293" spans="2:49" s="40" customFormat="1" x14ac:dyDescent="0.2">
      <c r="B293" s="57"/>
      <c r="D293" s="42"/>
      <c r="AI293" s="42"/>
      <c r="AJ293" s="42"/>
      <c r="AK293" s="42"/>
      <c r="AS293" s="42"/>
      <c r="AT293" s="42"/>
      <c r="AV293" s="42"/>
      <c r="AW293" s="42"/>
    </row>
    <row r="294" spans="2:49" s="40" customFormat="1" x14ac:dyDescent="0.2">
      <c r="B294" s="57"/>
      <c r="D294" s="42"/>
      <c r="AI294" s="42"/>
      <c r="AJ294" s="42"/>
      <c r="AK294" s="42"/>
      <c r="AS294" s="42"/>
      <c r="AT294" s="42"/>
      <c r="AV294" s="42"/>
      <c r="AW294" s="42"/>
    </row>
    <row r="295" spans="2:49" s="40" customFormat="1" x14ac:dyDescent="0.2">
      <c r="B295" s="57"/>
      <c r="D295" s="42"/>
      <c r="AI295" s="42"/>
      <c r="AJ295" s="42"/>
      <c r="AK295" s="42"/>
      <c r="AS295" s="42"/>
      <c r="AT295" s="42"/>
      <c r="AV295" s="42"/>
      <c r="AW295" s="42"/>
    </row>
    <row r="296" spans="2:49" s="40" customFormat="1" x14ac:dyDescent="0.2">
      <c r="B296" s="57"/>
      <c r="D296" s="42"/>
      <c r="AI296" s="42"/>
      <c r="AJ296" s="42"/>
      <c r="AK296" s="42"/>
      <c r="AS296" s="42"/>
      <c r="AT296" s="42"/>
      <c r="AV296" s="42"/>
      <c r="AW296" s="42"/>
    </row>
    <row r="297" spans="2:49" s="40" customFormat="1" x14ac:dyDescent="0.2">
      <c r="B297" s="57"/>
      <c r="D297" s="42"/>
      <c r="AI297" s="42"/>
      <c r="AJ297" s="42"/>
      <c r="AK297" s="42"/>
      <c r="AS297" s="42"/>
      <c r="AT297" s="42"/>
      <c r="AV297" s="42"/>
      <c r="AW297" s="42"/>
    </row>
    <row r="298" spans="2:49" s="40" customFormat="1" x14ac:dyDescent="0.2">
      <c r="B298" s="57"/>
      <c r="D298" s="42"/>
      <c r="AI298" s="42"/>
      <c r="AJ298" s="42"/>
      <c r="AK298" s="42"/>
      <c r="AS298" s="42"/>
      <c r="AT298" s="42"/>
      <c r="AV298" s="42"/>
      <c r="AW298" s="42"/>
    </row>
    <row r="299" spans="2:49" s="40" customFormat="1" x14ac:dyDescent="0.2">
      <c r="B299" s="57"/>
      <c r="D299" s="42"/>
      <c r="AI299" s="42"/>
      <c r="AJ299" s="42"/>
      <c r="AK299" s="42"/>
      <c r="AS299" s="42"/>
      <c r="AT299" s="42"/>
      <c r="AV299" s="42"/>
      <c r="AW299" s="42"/>
    </row>
    <row r="300" spans="2:49" s="40" customFormat="1" x14ac:dyDescent="0.2">
      <c r="B300" s="57"/>
      <c r="D300" s="42"/>
      <c r="AI300" s="42"/>
      <c r="AJ300" s="42"/>
      <c r="AK300" s="42"/>
      <c r="AS300" s="42"/>
      <c r="AT300" s="42"/>
      <c r="AV300" s="42"/>
      <c r="AW300" s="42"/>
    </row>
    <row r="301" spans="2:49" s="40" customFormat="1" x14ac:dyDescent="0.2">
      <c r="B301" s="57"/>
      <c r="D301" s="42"/>
      <c r="AI301" s="42"/>
      <c r="AJ301" s="42"/>
      <c r="AK301" s="42"/>
      <c r="AS301" s="42"/>
      <c r="AT301" s="42"/>
      <c r="AV301" s="42"/>
      <c r="AW301" s="42"/>
    </row>
    <row r="302" spans="2:49" s="40" customFormat="1" x14ac:dyDescent="0.2">
      <c r="B302" s="57"/>
      <c r="D302" s="42"/>
      <c r="AI302" s="42"/>
      <c r="AJ302" s="42"/>
      <c r="AK302" s="42"/>
      <c r="AS302" s="42"/>
      <c r="AT302" s="42"/>
      <c r="AV302" s="42"/>
      <c r="AW302" s="42"/>
    </row>
    <row r="303" spans="2:49" s="40" customFormat="1" x14ac:dyDescent="0.2">
      <c r="B303" s="57"/>
      <c r="D303" s="42"/>
      <c r="AI303" s="42"/>
      <c r="AJ303" s="42"/>
      <c r="AK303" s="42"/>
      <c r="AS303" s="42"/>
      <c r="AT303" s="42"/>
      <c r="AV303" s="42"/>
      <c r="AW303" s="42"/>
    </row>
    <row r="304" spans="2:49" s="40" customFormat="1" x14ac:dyDescent="0.2">
      <c r="B304" s="57"/>
      <c r="D304" s="42"/>
      <c r="AI304" s="42"/>
      <c r="AJ304" s="42"/>
      <c r="AK304" s="42"/>
      <c r="AS304" s="42"/>
      <c r="AT304" s="42"/>
      <c r="AV304" s="42"/>
      <c r="AW304" s="42"/>
    </row>
    <row r="305" spans="2:49" s="40" customFormat="1" x14ac:dyDescent="0.2">
      <c r="B305" s="57"/>
      <c r="D305" s="42"/>
      <c r="AI305" s="42"/>
      <c r="AJ305" s="42"/>
      <c r="AK305" s="42"/>
      <c r="AS305" s="42"/>
      <c r="AT305" s="42"/>
      <c r="AV305" s="42"/>
      <c r="AW305" s="42"/>
    </row>
    <row r="306" spans="2:49" s="40" customFormat="1" x14ac:dyDescent="0.2">
      <c r="B306" s="57"/>
      <c r="D306" s="42"/>
      <c r="AI306" s="42"/>
      <c r="AJ306" s="42"/>
      <c r="AK306" s="42"/>
      <c r="AS306" s="42"/>
      <c r="AT306" s="42"/>
      <c r="AV306" s="42"/>
      <c r="AW306" s="42"/>
    </row>
    <row r="307" spans="2:49" s="40" customFormat="1" x14ac:dyDescent="0.2">
      <c r="B307" s="57"/>
      <c r="D307" s="42"/>
      <c r="AI307" s="42"/>
      <c r="AJ307" s="42"/>
      <c r="AK307" s="42"/>
      <c r="AS307" s="42"/>
      <c r="AT307" s="42"/>
      <c r="AV307" s="42"/>
      <c r="AW307" s="42"/>
    </row>
    <row r="308" spans="2:49" s="40" customFormat="1" x14ac:dyDescent="0.2">
      <c r="B308" s="57"/>
      <c r="D308" s="42"/>
      <c r="AI308" s="42"/>
      <c r="AJ308" s="42"/>
      <c r="AK308" s="42"/>
      <c r="AS308" s="42"/>
      <c r="AT308" s="42"/>
      <c r="AV308" s="42"/>
      <c r="AW308" s="42"/>
    </row>
    <row r="309" spans="2:49" s="40" customFormat="1" x14ac:dyDescent="0.2">
      <c r="B309" s="57"/>
      <c r="D309" s="42"/>
      <c r="AI309" s="42"/>
      <c r="AJ309" s="42"/>
      <c r="AK309" s="42"/>
      <c r="AS309" s="42"/>
      <c r="AT309" s="42"/>
      <c r="AV309" s="42"/>
      <c r="AW309" s="42"/>
    </row>
    <row r="310" spans="2:49" s="40" customFormat="1" x14ac:dyDescent="0.2">
      <c r="B310" s="57"/>
      <c r="D310" s="42"/>
      <c r="AI310" s="42"/>
      <c r="AJ310" s="42"/>
      <c r="AK310" s="42"/>
      <c r="AS310" s="42"/>
      <c r="AT310" s="42"/>
      <c r="AV310" s="42"/>
      <c r="AW310" s="42"/>
    </row>
    <row r="311" spans="2:49" s="40" customFormat="1" x14ac:dyDescent="0.2">
      <c r="B311" s="57"/>
      <c r="D311" s="42"/>
      <c r="AI311" s="42"/>
      <c r="AJ311" s="42"/>
      <c r="AK311" s="42"/>
      <c r="AS311" s="42"/>
      <c r="AT311" s="42"/>
      <c r="AV311" s="42"/>
      <c r="AW311" s="42"/>
    </row>
    <row r="312" spans="2:49" s="40" customFormat="1" x14ac:dyDescent="0.2">
      <c r="B312" s="57"/>
      <c r="D312" s="42"/>
      <c r="AI312" s="42"/>
      <c r="AJ312" s="42"/>
      <c r="AK312" s="42"/>
      <c r="AS312" s="42"/>
      <c r="AT312" s="42"/>
      <c r="AV312" s="42"/>
      <c r="AW312" s="42"/>
    </row>
    <row r="313" spans="2:49" s="40" customFormat="1" x14ac:dyDescent="0.2">
      <c r="B313" s="57"/>
      <c r="D313" s="42"/>
      <c r="AI313" s="42"/>
      <c r="AJ313" s="42"/>
      <c r="AK313" s="42"/>
      <c r="AS313" s="42"/>
      <c r="AT313" s="42"/>
      <c r="AV313" s="42"/>
      <c r="AW313" s="42"/>
    </row>
    <row r="314" spans="2:49" s="40" customFormat="1" x14ac:dyDescent="0.2">
      <c r="B314" s="57"/>
      <c r="D314" s="42"/>
      <c r="AI314" s="42"/>
      <c r="AJ314" s="42"/>
      <c r="AK314" s="42"/>
      <c r="AS314" s="42"/>
      <c r="AT314" s="42"/>
      <c r="AV314" s="42"/>
      <c r="AW314" s="42"/>
    </row>
    <row r="315" spans="2:49" s="40" customFormat="1" x14ac:dyDescent="0.2">
      <c r="B315" s="57"/>
      <c r="D315" s="42"/>
      <c r="AI315" s="42"/>
      <c r="AJ315" s="42"/>
      <c r="AK315" s="42"/>
      <c r="AS315" s="42"/>
      <c r="AT315" s="42"/>
      <c r="AV315" s="42"/>
      <c r="AW315" s="42"/>
    </row>
    <row r="316" spans="2:49" s="40" customFormat="1" x14ac:dyDescent="0.2">
      <c r="B316" s="57"/>
      <c r="D316" s="42"/>
      <c r="AI316" s="42"/>
      <c r="AJ316" s="42"/>
      <c r="AK316" s="42"/>
      <c r="AS316" s="42"/>
      <c r="AT316" s="42"/>
      <c r="AV316" s="42"/>
      <c r="AW316" s="42"/>
    </row>
    <row r="317" spans="2:49" s="40" customFormat="1" x14ac:dyDescent="0.2">
      <c r="B317" s="57"/>
      <c r="D317" s="42"/>
      <c r="AI317" s="42"/>
      <c r="AJ317" s="42"/>
      <c r="AK317" s="42"/>
      <c r="AS317" s="42"/>
      <c r="AT317" s="42"/>
      <c r="AV317" s="42"/>
      <c r="AW317" s="42"/>
    </row>
    <row r="318" spans="2:49" s="40" customFormat="1" x14ac:dyDescent="0.2">
      <c r="B318" s="57"/>
      <c r="D318" s="42"/>
      <c r="AI318" s="42"/>
      <c r="AJ318" s="42"/>
      <c r="AK318" s="42"/>
      <c r="AS318" s="42"/>
      <c r="AT318" s="42"/>
      <c r="AV318" s="42"/>
      <c r="AW318" s="42"/>
    </row>
    <row r="319" spans="2:49" s="40" customFormat="1" x14ac:dyDescent="0.2">
      <c r="B319" s="57"/>
      <c r="D319" s="42"/>
      <c r="AI319" s="42"/>
      <c r="AJ319" s="42"/>
      <c r="AK319" s="42"/>
      <c r="AS319" s="42"/>
      <c r="AT319" s="42"/>
      <c r="AV319" s="42"/>
      <c r="AW319" s="42"/>
    </row>
    <row r="320" spans="2:49" s="40" customFormat="1" x14ac:dyDescent="0.2">
      <c r="B320" s="57"/>
      <c r="D320" s="42"/>
      <c r="AI320" s="42"/>
      <c r="AJ320" s="42"/>
      <c r="AK320" s="42"/>
      <c r="AS320" s="42"/>
      <c r="AT320" s="42"/>
      <c r="AV320" s="42"/>
      <c r="AW320" s="42"/>
    </row>
    <row r="321" spans="2:49" s="40" customFormat="1" x14ac:dyDescent="0.2">
      <c r="B321" s="57"/>
      <c r="D321" s="42"/>
      <c r="AI321" s="42"/>
      <c r="AJ321" s="42"/>
      <c r="AK321" s="42"/>
      <c r="AS321" s="42"/>
      <c r="AT321" s="42"/>
      <c r="AV321" s="42"/>
      <c r="AW321" s="42"/>
    </row>
    <row r="322" spans="2:49" s="40" customFormat="1" x14ac:dyDescent="0.2">
      <c r="B322" s="57"/>
      <c r="D322" s="42"/>
      <c r="AI322" s="42"/>
      <c r="AJ322" s="42"/>
      <c r="AK322" s="42"/>
      <c r="AS322" s="42"/>
      <c r="AT322" s="42"/>
      <c r="AV322" s="42"/>
      <c r="AW322" s="42"/>
    </row>
    <row r="323" spans="2:49" s="40" customFormat="1" x14ac:dyDescent="0.2">
      <c r="B323" s="57"/>
      <c r="D323" s="42"/>
      <c r="AI323" s="42"/>
      <c r="AJ323" s="42"/>
      <c r="AK323" s="42"/>
      <c r="AS323" s="42"/>
      <c r="AT323" s="42"/>
      <c r="AV323" s="42"/>
      <c r="AW323" s="42"/>
    </row>
    <row r="324" spans="2:49" s="40" customFormat="1" x14ac:dyDescent="0.2">
      <c r="B324" s="57"/>
      <c r="D324" s="42"/>
      <c r="AI324" s="42"/>
      <c r="AJ324" s="42"/>
      <c r="AK324" s="42"/>
      <c r="AS324" s="42"/>
      <c r="AT324" s="42"/>
      <c r="AV324" s="42"/>
      <c r="AW324" s="42"/>
    </row>
    <row r="325" spans="2:49" s="40" customFormat="1" x14ac:dyDescent="0.2">
      <c r="B325" s="57"/>
      <c r="D325" s="42"/>
      <c r="AI325" s="42"/>
      <c r="AJ325" s="42"/>
      <c r="AK325" s="42"/>
      <c r="AS325" s="42"/>
      <c r="AT325" s="42"/>
      <c r="AV325" s="42"/>
      <c r="AW325" s="42"/>
    </row>
  </sheetData>
  <mergeCells count="72">
    <mergeCell ref="AV5:AZ5"/>
    <mergeCell ref="AV6:AW6"/>
    <mergeCell ref="AX6:AY6"/>
    <mergeCell ref="AZ6:AZ7"/>
    <mergeCell ref="A63:AG63"/>
    <mergeCell ref="AI6:AJ6"/>
    <mergeCell ref="AK6:AK7"/>
    <mergeCell ref="AP6:AP7"/>
    <mergeCell ref="AQ5:AU5"/>
    <mergeCell ref="AQ6:AR6"/>
    <mergeCell ref="AS6:AT6"/>
    <mergeCell ref="AU6:AU7"/>
    <mergeCell ref="AL5:AP5"/>
    <mergeCell ref="AL6:AM6"/>
    <mergeCell ref="AN6:AO6"/>
    <mergeCell ref="O6:P6"/>
    <mergeCell ref="AB6:AC6"/>
    <mergeCell ref="A2:BK2"/>
    <mergeCell ref="M5:Q5"/>
    <mergeCell ref="BA5:BE5"/>
    <mergeCell ref="BA6:BB6"/>
    <mergeCell ref="BC6:BD6"/>
    <mergeCell ref="BE6:BE7"/>
    <mergeCell ref="AG5:AK5"/>
    <mergeCell ref="AG6:AH6"/>
    <mergeCell ref="L6:L7"/>
    <mergeCell ref="E6:F6"/>
    <mergeCell ref="G6:G7"/>
    <mergeCell ref="A5:A7"/>
    <mergeCell ref="B5:B7"/>
    <mergeCell ref="C5:G5"/>
    <mergeCell ref="H5:L5"/>
    <mergeCell ref="H6:I6"/>
    <mergeCell ref="J6:K6"/>
    <mergeCell ref="BF5:BF7"/>
    <mergeCell ref="AB5:AF5"/>
    <mergeCell ref="AG65:AG67"/>
    <mergeCell ref="A1:AL1"/>
    <mergeCell ref="A35:B35"/>
    <mergeCell ref="AD6:AE6"/>
    <mergeCell ref="AF6:AF7"/>
    <mergeCell ref="Q6:Q7"/>
    <mergeCell ref="C6:D6"/>
    <mergeCell ref="M6:N6"/>
    <mergeCell ref="A62:AL62"/>
    <mergeCell ref="A65:A67"/>
    <mergeCell ref="B65:B67"/>
    <mergeCell ref="C65:G65"/>
    <mergeCell ref="M65:Q65"/>
    <mergeCell ref="AB65:AF65"/>
    <mergeCell ref="C66:D66"/>
    <mergeCell ref="E66:F66"/>
    <mergeCell ref="G66:G67"/>
    <mergeCell ref="M66:N66"/>
    <mergeCell ref="A90:B90"/>
    <mergeCell ref="AF66:AF67"/>
    <mergeCell ref="H65:L65"/>
    <mergeCell ref="H66:I66"/>
    <mergeCell ref="J66:K66"/>
    <mergeCell ref="L66:L67"/>
    <mergeCell ref="O66:P66"/>
    <mergeCell ref="Q66:Q67"/>
    <mergeCell ref="AB66:AC66"/>
    <mergeCell ref="Y66:Z66"/>
    <mergeCell ref="AA66:AA67"/>
    <mergeCell ref="AD66:AE66"/>
    <mergeCell ref="R65:V65"/>
    <mergeCell ref="R66:S66"/>
    <mergeCell ref="T66:U66"/>
    <mergeCell ref="V66:V67"/>
    <mergeCell ref="W65:AA65"/>
    <mergeCell ref="W66:X66"/>
  </mergeCells>
  <phoneticPr fontId="10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Аркада собственники помещений</vt:lpstr>
      <vt:lpstr>Аркада муниципальный жилой фонд</vt:lpstr>
      <vt:lpstr>Отчет по энер. за 2015г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Чернявская Лариса Константиновна</cp:lastModifiedBy>
  <cp:lastPrinted>2015-03-05T05:44:10Z</cp:lastPrinted>
  <dcterms:created xsi:type="dcterms:W3CDTF">1996-10-08T23:32:33Z</dcterms:created>
  <dcterms:modified xsi:type="dcterms:W3CDTF">2016-03-31T03:22:25Z</dcterms:modified>
</cp:coreProperties>
</file>